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7315" windowHeight="153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5" i="1"/>
  <c r="B115"/>
  <c r="G115" l="1"/>
  <c r="E117"/>
  <c r="G117" s="1"/>
  <c r="E116"/>
  <c r="G116" s="1"/>
  <c r="E114"/>
  <c r="G114" s="1"/>
  <c r="E113"/>
  <c r="G113" s="1"/>
  <c r="E112"/>
  <c r="G112" s="1"/>
  <c r="C117"/>
  <c r="C116"/>
  <c r="C115"/>
  <c r="C114"/>
  <c r="C113"/>
  <c r="C112"/>
  <c r="B117"/>
  <c r="B116"/>
  <c r="B114"/>
  <c r="B113"/>
  <c r="B112"/>
  <c r="H117" l="1"/>
  <c r="I117" s="1"/>
  <c r="G120"/>
  <c r="G121" s="1"/>
  <c r="D117"/>
  <c r="D115"/>
  <c r="D114"/>
  <c r="D113"/>
  <c r="D112"/>
  <c r="D116"/>
  <c r="R21"/>
  <c r="R16"/>
  <c r="R13" l="1"/>
  <c r="R6" l="1"/>
  <c r="B6"/>
  <c r="AQ96" l="1"/>
  <c r="AO96"/>
  <c r="AM96"/>
  <c r="AK96"/>
  <c r="AI96"/>
  <c r="AG96"/>
  <c r="AE96"/>
  <c r="AD96"/>
  <c r="R31"/>
  <c r="AB96"/>
  <c r="Z96"/>
  <c r="X96"/>
  <c r="AF96" l="1"/>
  <c r="W96"/>
  <c r="AC96" s="1"/>
  <c r="A99"/>
  <c r="I41"/>
  <c r="R33"/>
  <c r="R28"/>
  <c r="R23"/>
  <c r="R18"/>
  <c r="R8"/>
  <c r="B31"/>
  <c r="B41" s="1"/>
  <c r="B26"/>
  <c r="B21"/>
  <c r="B16"/>
  <c r="B11"/>
  <c r="AF31"/>
  <c r="AF33" s="1"/>
  <c r="AD31"/>
  <c r="N41" s="1"/>
  <c r="AB31"/>
  <c r="AB33" s="1"/>
  <c r="Y31"/>
  <c r="Y33" s="1"/>
  <c r="W31"/>
  <c r="K41" s="1"/>
  <c r="U31"/>
  <c r="U33" s="1"/>
  <c r="Q33"/>
  <c r="P31"/>
  <c r="G41" s="1"/>
  <c r="M31"/>
  <c r="M33" s="1"/>
  <c r="E41"/>
  <c r="G31"/>
  <c r="G33" s="1"/>
  <c r="F33"/>
  <c r="AF26"/>
  <c r="O40" s="1"/>
  <c r="AD26"/>
  <c r="AD28" s="1"/>
  <c r="AB26"/>
  <c r="AB28" s="1"/>
  <c r="Y26"/>
  <c r="Y28" s="1"/>
  <c r="W26"/>
  <c r="W28" s="1"/>
  <c r="U26"/>
  <c r="U28" s="1"/>
  <c r="Q28"/>
  <c r="P26"/>
  <c r="P28" s="1"/>
  <c r="M26"/>
  <c r="M28" s="1"/>
  <c r="G26"/>
  <c r="G28" s="1"/>
  <c r="F28"/>
  <c r="AF21"/>
  <c r="AF23" s="1"/>
  <c r="AD21"/>
  <c r="N39" s="1"/>
  <c r="AB21"/>
  <c r="AB23" s="1"/>
  <c r="Y21"/>
  <c r="Y23" s="1"/>
  <c r="W21"/>
  <c r="W23" s="1"/>
  <c r="U21"/>
  <c r="U23" s="1"/>
  <c r="Q23"/>
  <c r="P21"/>
  <c r="P23" s="1"/>
  <c r="M21"/>
  <c r="M23" s="1"/>
  <c r="G21"/>
  <c r="G23" s="1"/>
  <c r="F23"/>
  <c r="AF16"/>
  <c r="O38" s="1"/>
  <c r="AD16"/>
  <c r="N38" s="1"/>
  <c r="AB16"/>
  <c r="AB18" s="1"/>
  <c r="Y16"/>
  <c r="Y18" s="1"/>
  <c r="W16"/>
  <c r="W18" s="1"/>
  <c r="U16"/>
  <c r="U18" s="1"/>
  <c r="Q18"/>
  <c r="P16"/>
  <c r="P18" s="1"/>
  <c r="M16"/>
  <c r="M18" s="1"/>
  <c r="G16"/>
  <c r="G18" s="1"/>
  <c r="F18"/>
  <c r="AF11"/>
  <c r="AF13" s="1"/>
  <c r="AD11"/>
  <c r="AD13" s="1"/>
  <c r="AB11"/>
  <c r="AB13" s="1"/>
  <c r="Y11"/>
  <c r="Y13" s="1"/>
  <c r="W11"/>
  <c r="W13" s="1"/>
  <c r="U11"/>
  <c r="U13" s="1"/>
  <c r="Q13"/>
  <c r="P11"/>
  <c r="P13" s="1"/>
  <c r="M11"/>
  <c r="M13" s="1"/>
  <c r="G11"/>
  <c r="G13" s="1"/>
  <c r="F13"/>
  <c r="AF6"/>
  <c r="O36" s="1"/>
  <c r="AD6"/>
  <c r="N36" s="1"/>
  <c r="AB6"/>
  <c r="AB8" s="1"/>
  <c r="Y6"/>
  <c r="Y8" s="1"/>
  <c r="W6"/>
  <c r="W8" s="1"/>
  <c r="U6"/>
  <c r="U8" s="1"/>
  <c r="Q6"/>
  <c r="Q8" s="1"/>
  <c r="P6"/>
  <c r="P8" s="1"/>
  <c r="M6"/>
  <c r="M8" s="1"/>
  <c r="G6"/>
  <c r="G8" s="1"/>
  <c r="F8"/>
  <c r="V96" l="1"/>
  <c r="A117"/>
  <c r="AA21"/>
  <c r="AH21"/>
  <c r="M39"/>
  <c r="AH26"/>
  <c r="O37"/>
  <c r="P33"/>
  <c r="T33" s="1"/>
  <c r="D99" s="1"/>
  <c r="O41"/>
  <c r="AP96"/>
  <c r="AJ96"/>
  <c r="AD33"/>
  <c r="AH33" s="1"/>
  <c r="F99" s="1"/>
  <c r="AH96"/>
  <c r="AA96"/>
  <c r="L41"/>
  <c r="Y96"/>
  <c r="AL96"/>
  <c r="AA31"/>
  <c r="AH31"/>
  <c r="AN96"/>
  <c r="AR96"/>
  <c r="AD23"/>
  <c r="AH23" s="1"/>
  <c r="T28"/>
  <c r="T8"/>
  <c r="H41"/>
  <c r="M41"/>
  <c r="W33"/>
  <c r="AA33" s="1"/>
  <c r="E99" s="1"/>
  <c r="C41"/>
  <c r="F41"/>
  <c r="D41"/>
  <c r="J41"/>
  <c r="AA28"/>
  <c r="AF28"/>
  <c r="AH28" s="1"/>
  <c r="M40"/>
  <c r="N40"/>
  <c r="AA26"/>
  <c r="T23"/>
  <c r="O39"/>
  <c r="M38"/>
  <c r="AH16"/>
  <c r="AA16"/>
  <c r="AD18"/>
  <c r="AF18"/>
  <c r="N37"/>
  <c r="AA11"/>
  <c r="AH11"/>
  <c r="M37"/>
  <c r="AA13"/>
  <c r="AH13"/>
  <c r="AD8"/>
  <c r="AF8"/>
  <c r="M36"/>
  <c r="AA8"/>
  <c r="O11"/>
  <c r="L13"/>
  <c r="O13" s="1"/>
  <c r="O31"/>
  <c r="L33"/>
  <c r="O33" s="1"/>
  <c r="C99" s="1"/>
  <c r="K11"/>
  <c r="B13"/>
  <c r="K13" s="1"/>
  <c r="T13"/>
  <c r="O16"/>
  <c r="L18"/>
  <c r="O18" s="1"/>
  <c r="AA18"/>
  <c r="K31"/>
  <c r="B33"/>
  <c r="K33" s="1"/>
  <c r="B99" s="1"/>
  <c r="K26"/>
  <c r="B28"/>
  <c r="K28" s="1"/>
  <c r="AA6"/>
  <c r="AH6"/>
  <c r="K16"/>
  <c r="B18"/>
  <c r="K18" s="1"/>
  <c r="T18"/>
  <c r="O21"/>
  <c r="L23"/>
  <c r="O23" s="1"/>
  <c r="AA23"/>
  <c r="K6"/>
  <c r="B8"/>
  <c r="K8" s="1"/>
  <c r="O6"/>
  <c r="L8"/>
  <c r="O8" s="1"/>
  <c r="K21"/>
  <c r="B23"/>
  <c r="K23" s="1"/>
  <c r="O26"/>
  <c r="L28"/>
  <c r="O28" s="1"/>
  <c r="A41"/>
  <c r="AH8" l="1"/>
  <c r="AI8" s="1"/>
  <c r="G94" s="1"/>
  <c r="AH18"/>
  <c r="AI18" s="1"/>
  <c r="G96" s="1"/>
  <c r="AI23"/>
  <c r="G97" s="1"/>
  <c r="AI28"/>
  <c r="G98" s="1"/>
  <c r="AI33"/>
  <c r="G99" s="1"/>
  <c r="AI13"/>
  <c r="G95" s="1"/>
  <c r="A40"/>
  <c r="A39"/>
  <c r="A38"/>
  <c r="A37"/>
  <c r="A36"/>
  <c r="G100" l="1"/>
  <c r="G101" s="1"/>
  <c r="A98"/>
  <c r="A116" s="1"/>
  <c r="A97"/>
  <c r="A115" s="1"/>
  <c r="A96"/>
  <c r="A114" s="1"/>
  <c r="A95"/>
  <c r="A113" s="1"/>
  <c r="A94"/>
  <c r="A112" s="1"/>
  <c r="G109" l="1"/>
  <c r="AE95"/>
  <c r="AE94"/>
  <c r="AE93"/>
  <c r="AE92"/>
  <c r="AE91"/>
  <c r="AD95"/>
  <c r="AD94"/>
  <c r="AD93"/>
  <c r="AD92"/>
  <c r="AD91"/>
  <c r="AK95"/>
  <c r="AK94"/>
  <c r="AK93"/>
  <c r="AK92"/>
  <c r="AK91"/>
  <c r="AI95"/>
  <c r="AI94"/>
  <c r="AI93"/>
  <c r="AI92"/>
  <c r="AI91"/>
  <c r="AG95"/>
  <c r="AG94"/>
  <c r="AG93"/>
  <c r="AG92"/>
  <c r="AG91"/>
  <c r="AQ95"/>
  <c r="AQ94"/>
  <c r="AQ93"/>
  <c r="AQ92"/>
  <c r="AQ91"/>
  <c r="AO95"/>
  <c r="AO94"/>
  <c r="AO93"/>
  <c r="AO92"/>
  <c r="AO91"/>
  <c r="AM95"/>
  <c r="AM94"/>
  <c r="AM93"/>
  <c r="AM92"/>
  <c r="AM91"/>
  <c r="AB95"/>
  <c r="AB94"/>
  <c r="AB93"/>
  <c r="AB92"/>
  <c r="AB91"/>
  <c r="Z95"/>
  <c r="Z94"/>
  <c r="Z93"/>
  <c r="Z92"/>
  <c r="Z91"/>
  <c r="X95"/>
  <c r="X94"/>
  <c r="X93"/>
  <c r="X92"/>
  <c r="X91"/>
  <c r="W95"/>
  <c r="W94"/>
  <c r="W93"/>
  <c r="W92"/>
  <c r="W91"/>
  <c r="V95"/>
  <c r="V94"/>
  <c r="V93"/>
  <c r="V92"/>
  <c r="V91"/>
  <c r="AA93" l="1"/>
  <c r="AC92"/>
  <c r="AR93"/>
  <c r="AF93"/>
  <c r="AH92"/>
  <c r="Y93"/>
  <c r="AP93"/>
  <c r="AC93"/>
  <c r="AH93"/>
  <c r="AL93"/>
  <c r="AF94"/>
  <c r="AN95"/>
  <c r="AJ95"/>
  <c r="Y95"/>
  <c r="AP95"/>
  <c r="AL95"/>
  <c r="AA95"/>
  <c r="AR95"/>
  <c r="AC95"/>
  <c r="AH95"/>
  <c r="Y94"/>
  <c r="AP94"/>
  <c r="AL94"/>
  <c r="AR94"/>
  <c r="AA94"/>
  <c r="AC94"/>
  <c r="AH94"/>
  <c r="AN94"/>
  <c r="AJ94"/>
  <c r="AN93"/>
  <c r="AJ93"/>
  <c r="AJ92"/>
  <c r="AN92"/>
  <c r="Y92"/>
  <c r="AP92"/>
  <c r="AL92"/>
  <c r="AA92"/>
  <c r="AR92"/>
  <c r="AF91"/>
  <c r="AC91"/>
  <c r="AP91"/>
  <c r="AN91"/>
  <c r="AH91"/>
  <c r="AJ91"/>
  <c r="AR91"/>
  <c r="AA91"/>
  <c r="Y91"/>
  <c r="AL91"/>
  <c r="I36"/>
  <c r="B36"/>
  <c r="E40"/>
  <c r="B40"/>
  <c r="K39"/>
  <c r="E39"/>
  <c r="B39"/>
  <c r="E38"/>
  <c r="E37"/>
  <c r="L36"/>
  <c r="K36"/>
  <c r="J36"/>
  <c r="H36"/>
  <c r="G36"/>
  <c r="E36"/>
  <c r="D36"/>
  <c r="C36"/>
  <c r="I40" l="1"/>
  <c r="J40"/>
  <c r="C40"/>
  <c r="G40"/>
  <c r="L40"/>
  <c r="K40"/>
  <c r="D40"/>
  <c r="H40"/>
  <c r="C39"/>
  <c r="G39"/>
  <c r="D39"/>
  <c r="H39"/>
  <c r="F97"/>
  <c r="J39"/>
  <c r="L39"/>
  <c r="C38"/>
  <c r="G38"/>
  <c r="L38"/>
  <c r="D38"/>
  <c r="H38"/>
  <c r="J38"/>
  <c r="B38"/>
  <c r="K38"/>
  <c r="B37"/>
  <c r="C37"/>
  <c r="H37"/>
  <c r="I37"/>
  <c r="D37"/>
  <c r="J37"/>
  <c r="K37"/>
  <c r="G37"/>
  <c r="L37"/>
  <c r="F36"/>
  <c r="D97"/>
  <c r="I39"/>
  <c r="D96"/>
  <c r="I38"/>
  <c r="E97"/>
  <c r="E95"/>
  <c r="F95"/>
  <c r="E98"/>
  <c r="D98"/>
  <c r="B95"/>
  <c r="B96"/>
  <c r="B97"/>
  <c r="B98"/>
  <c r="E96" l="1"/>
  <c r="F98"/>
  <c r="D95"/>
  <c r="F96"/>
  <c r="B94"/>
  <c r="D94"/>
  <c r="F94"/>
  <c r="F40"/>
  <c r="C98"/>
  <c r="C97"/>
  <c r="F39"/>
  <c r="C96"/>
  <c r="F38"/>
  <c r="C95"/>
  <c r="F37"/>
  <c r="C94"/>
  <c r="E94"/>
</calcChain>
</file>

<file path=xl/sharedStrings.xml><?xml version="1.0" encoding="utf-8"?>
<sst xmlns="http://schemas.openxmlformats.org/spreadsheetml/2006/main" count="140" uniqueCount="71">
  <si>
    <t>Название оранизации</t>
  </si>
  <si>
    <t>Открытость и доступность информации об организации социальной сферы</t>
  </si>
  <si>
    <t xml:space="preserve">Показатели, характеризующие комфортность условий предоставления услуг, в том числе время ожидания предоставления услуг </t>
  </si>
  <si>
    <t>Показатели, характеризующие доступность услуг для инвалидов</t>
  </si>
  <si>
    <t>Показатели, характеризующие доброжелательность, вежливость работников организаций социальной сферы</t>
  </si>
  <si>
    <t>Показатели, характеризующие удовлетворенность условиями оказания услуг</t>
  </si>
  <si>
    <t>Итоговое значение по организации</t>
  </si>
  <si>
    <t>Выборка</t>
  </si>
  <si>
    <t>ИТОГ по критерию "Открытость и доступность информации об организации социальной сферы"</t>
  </si>
  <si>
    <t xml:space="preserve">2.1. Обеспечение в организации социальной сферы комфортных условий для предоставления услуг 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</si>
  <si>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услуг).</t>
  </si>
  <si>
    <t xml:space="preserve">ИТОГ по критерию "Показатели, характеризующие комфортность условий предоставления услуг, в том числе время ожидания предоставления услуг" </t>
  </si>
  <si>
    <t>ИТОГ по критерию "Показатели, характеризующие доступность услуг для инвалидов"</t>
  </si>
  <si>
    <t xml:space="preserve"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t>
  </si>
  <si>
    <t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</si>
  <si>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</si>
  <si>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ИТОГ по критерию "Показатели, характеризующие доброжелательность, вежливость работников организаций социальной сферы"</t>
  </si>
  <si>
    <t>5.1. Доля получателей услуг, которые готовы рекомендовать организацию социальной сферы родственникам и знакомым</t>
  </si>
  <si>
    <t>5.2. Доля получателей услуг, удовлетворенных организационными условиями предоставления услуг</t>
  </si>
  <si>
    <t xml:space="preserve">5.3. Доля получателей услуг, удовлетворенных в целом условиями оказания услуг в организации социальной сферы </t>
  </si>
  <si>
    <t>ИТОГ по критерию "Показатели, характеризующие удовлетворенность условиями оказания услуг"</t>
  </si>
  <si>
    <r>
      <t xml:space="preserve">1.1.1.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ИСТЕНД</t>
    </r>
  </si>
  <si>
    <t>1.1.1. ИСТЕНД НОРМА</t>
  </si>
  <si>
    <r>
      <t xml:space="preserve">1.1.2.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ИСАЙТ</t>
    </r>
  </si>
  <si>
    <t>1.1.2. ИСАЙТ НОРМА</t>
  </si>
  <si>
    <t>Количество способов взаимодействия</t>
  </si>
  <si>
    <t>1.3.1.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</t>
  </si>
  <si>
    <t>Общее число опрошенных получателей услуг</t>
  </si>
  <si>
    <t xml:space="preserve">1.3.2. число получателей услуг, удовлетворенных открытостью, полнотой и доступностью информации, размещенной на официальном сайте организации </t>
  </si>
  <si>
    <t>Количество комфортных условий</t>
  </si>
  <si>
    <t xml:space="preserve">Число получателей услуг, удовлетворенных комфортностью предоставления услуг </t>
  </si>
  <si>
    <t>Количество условий доступности организации для инвалидов</t>
  </si>
  <si>
    <t>Количество условий доступности</t>
  </si>
  <si>
    <t xml:space="preserve">Число получателей услуг-инвалидов, удовлетворенных доступностью услуг для инвалидов </t>
  </si>
  <si>
    <t xml:space="preserve">Число опрошенных получателей услуг-инвалидов, ответивших на вопрос 8 Анкеты </t>
  </si>
  <si>
    <t>Число потребителей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</si>
  <si>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</si>
  <si>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</si>
  <si>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</t>
  </si>
  <si>
    <t xml:space="preserve">Число получателей услуг, удовлетворенных организационными условиями предоставления услуг </t>
  </si>
  <si>
    <t xml:space="preserve">Число  получателей услуг, удовлетворенных в целом условиями оказания услуг в организации социальной сферы </t>
  </si>
  <si>
    <t>Количественные результаты</t>
  </si>
  <si>
    <t>Баллы</t>
  </si>
  <si>
    <t>Индикатор значимости</t>
  </si>
  <si>
    <t>Баллы с применением индикатора значимости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</si>
  <si>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</si>
  <si>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</si>
  <si>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"Интернет"</t>
  </si>
  <si>
    <t>Критерии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</si>
  <si>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t>
  </si>
  <si>
    <t>3.1. Оборудование помещений организации социальной сферы и прилегающей к ней территории с учетом доступности для инвалидов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</si>
  <si>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</si>
  <si>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3.3. Доля получателей услуг, удовлетворенных доступностью услуг для инвалидов (в % от общего числа опрошенных получателей услуг - инвалидов)</t>
  </si>
  <si>
    <t>3.3. Доля получателей услуг, удовлетворенных доступностью услуг для инвалидов</t>
  </si>
  <si>
    <t>1. Открытость и доступность информации</t>
  </si>
  <si>
    <t>2. Комфортность условий</t>
  </si>
  <si>
    <t>3. Доступность услуг для инвалидов</t>
  </si>
  <si>
    <t>4. Доброжелательность, вежливость работников</t>
  </si>
  <si>
    <t>5. Удовлетворенность условиями оказания услуг</t>
  </si>
  <si>
    <t>Организация</t>
  </si>
  <si>
    <t>Чичло респондентов</t>
  </si>
  <si>
    <t>%</t>
  </si>
  <si>
    <t xml:space="preserve">2.3. Доля получателей услуг, удовлетворенных комфортностью предоставления услуг организацией социальной сферы </t>
  </si>
  <si>
    <t>ИТОГ</t>
  </si>
  <si>
    <t>12+C90+A94:V94+A94:W94+A94:Z94+C90+A94:V94+C90+A94:V94+A94:AB94+A94:AA95+A94:AB94+A94:Z94+A94:A+A94:Z94</t>
  </si>
  <si>
    <t>МБОУ Кубухайская ООШ</t>
  </si>
  <si>
    <t>МБОУ Новодурулгуйская СОШ</t>
  </si>
  <si>
    <t>МБОУ Нижнецасучейская СОШ</t>
  </si>
  <si>
    <t xml:space="preserve">МБДОУ Нижнецасучейский детский сад "Тополек" </t>
  </si>
  <si>
    <t>МБУ ДО Дом детского творчества</t>
  </si>
  <si>
    <t>МБОУ  Верхнецасучейская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</si>
</sst>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</font>
    <font>
      <sz val="10"/>
      <color rgb="FF000000"/>
      <name val="Arial Narrow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D5B4"/>
        <bgColor rgb="FF000000"/>
      </patternFill>
    </fill>
    <fill>
      <patternFill patternType="solid">
        <fgColor rgb="FFF79646"/>
        <bgColor rgb="FF000000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23">
    <xf numFmtId="0" fontId="0" fillId="0" borderId="0"/>
    <xf numFmtId="0" fontId="7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7" fillId="7" borderId="0" applyNumberFormat="0" applyBorder="0" applyAlignment="0" applyProtection="0"/>
    <xf numFmtId="0" fontId="4" fillId="8" borderId="0" applyNumberFormat="0" applyBorder="0" applyAlignment="0" applyProtection="0"/>
    <xf numFmtId="0" fontId="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</cellStyleXfs>
  <cellXfs count="109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14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64" fontId="5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7" fillId="3" borderId="0" xfId="1" applyAlignment="1">
      <alignment horizontal="center" vertical="top" wrapText="1"/>
    </xf>
    <xf numFmtId="164" fontId="7" fillId="3" borderId="0" xfId="1" applyNumberFormat="1" applyAlignment="1">
      <alignment horizontal="center" vertical="top"/>
    </xf>
    <xf numFmtId="164" fontId="7" fillId="21" borderId="0" xfId="19" applyNumberFormat="1" applyAlignment="1">
      <alignment horizontal="center" vertical="top"/>
    </xf>
    <xf numFmtId="0" fontId="8" fillId="22" borderId="0" xfId="20" applyFont="1" applyAlignment="1">
      <alignment horizontal="center" vertical="top" wrapText="1"/>
    </xf>
    <xf numFmtId="0" fontId="8" fillId="4" borderId="0" xfId="2" applyFont="1" applyAlignment="1">
      <alignment horizontal="center" vertical="top" wrapText="1"/>
    </xf>
    <xf numFmtId="1" fontId="4" fillId="23" borderId="0" xfId="21" applyNumberFormat="1" applyAlignment="1">
      <alignment horizontal="center" vertical="center" wrapText="1"/>
    </xf>
    <xf numFmtId="1" fontId="4" fillId="23" borderId="0" xfId="21" applyNumberFormat="1" applyAlignment="1">
      <alignment horizontal="center" vertical="center"/>
    </xf>
    <xf numFmtId="164" fontId="7" fillId="9" borderId="0" xfId="7" applyNumberFormat="1" applyAlignment="1">
      <alignment horizontal="center" vertical="top"/>
    </xf>
    <xf numFmtId="1" fontId="4" fillId="11" borderId="0" xfId="9" applyNumberFormat="1" applyAlignment="1">
      <alignment horizontal="center" vertical="center"/>
    </xf>
    <xf numFmtId="164" fontId="7" fillId="13" borderId="0" xfId="11" applyNumberFormat="1" applyAlignment="1">
      <alignment horizontal="center" vertical="top"/>
    </xf>
    <xf numFmtId="1" fontId="4" fillId="15" borderId="0" xfId="13" applyNumberFormat="1" applyAlignment="1">
      <alignment horizontal="center" vertical="center"/>
    </xf>
    <xf numFmtId="164" fontId="7" fillId="17" borderId="0" xfId="15" applyNumberFormat="1" applyAlignment="1">
      <alignment horizontal="center" vertical="top"/>
    </xf>
    <xf numFmtId="1" fontId="4" fillId="19" borderId="0" xfId="17" applyNumberFormat="1" applyAlignment="1">
      <alignment horizontal="center" vertical="center"/>
    </xf>
    <xf numFmtId="164" fontId="7" fillId="7" borderId="1" xfId="5" applyNumberFormat="1" applyBorder="1" applyAlignment="1">
      <alignment horizontal="center" vertical="top"/>
    </xf>
    <xf numFmtId="1" fontId="7" fillId="7" borderId="1" xfId="5" applyNumberFormat="1" applyBorder="1" applyAlignment="1">
      <alignment horizontal="center" vertical="center"/>
    </xf>
    <xf numFmtId="0" fontId="4" fillId="8" borderId="0" xfId="6" applyAlignment="1">
      <alignment horizontal="center" vertical="center"/>
    </xf>
    <xf numFmtId="0" fontId="7" fillId="21" borderId="0" xfId="19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7" fillId="13" borderId="0" xfId="11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1" fontId="0" fillId="2" borderId="0" xfId="0" applyNumberFormat="1" applyFill="1"/>
    <xf numFmtId="0" fontId="11" fillId="2" borderId="0" xfId="0" applyFont="1" applyFill="1"/>
    <xf numFmtId="0" fontId="4" fillId="4" borderId="0" xfId="2" applyAlignment="1">
      <alignment horizontal="center" vertical="top" wrapText="1"/>
    </xf>
    <xf numFmtId="0" fontId="4" fillId="4" borderId="0" xfId="2" applyAlignment="1">
      <alignment vertical="top"/>
    </xf>
    <xf numFmtId="0" fontId="4" fillId="4" borderId="0" xfId="2" applyAlignment="1">
      <alignment vertical="top" wrapText="1"/>
    </xf>
    <xf numFmtId="0" fontId="4" fillId="22" borderId="0" xfId="20" applyAlignment="1">
      <alignment vertical="top" wrapText="1"/>
    </xf>
    <xf numFmtId="0" fontId="4" fillId="22" borderId="0" xfId="20" applyAlignment="1">
      <alignment vertical="top"/>
    </xf>
    <xf numFmtId="0" fontId="4" fillId="10" borderId="0" xfId="8" applyAlignment="1">
      <alignment vertical="top" wrapText="1"/>
    </xf>
    <xf numFmtId="0" fontId="4" fillId="10" borderId="0" xfId="8" applyAlignment="1">
      <alignment vertical="top"/>
    </xf>
    <xf numFmtId="0" fontId="4" fillId="14" borderId="0" xfId="12" applyAlignment="1">
      <alignment vertical="top"/>
    </xf>
    <xf numFmtId="0" fontId="4" fillId="14" borderId="0" xfId="12" applyAlignment="1">
      <alignment vertical="top" wrapText="1"/>
    </xf>
    <xf numFmtId="0" fontId="4" fillId="18" borderId="0" xfId="16" applyAlignment="1">
      <alignment vertical="top" wrapText="1"/>
    </xf>
    <xf numFmtId="0" fontId="4" fillId="18" borderId="0" xfId="16"/>
    <xf numFmtId="1" fontId="4" fillId="5" borderId="0" xfId="3" applyNumberFormat="1" applyAlignment="1">
      <alignment horizontal="center" vertical="center" wrapText="1"/>
    </xf>
    <xf numFmtId="1" fontId="7" fillId="7" borderId="0" xfId="5" applyNumberFormat="1" applyAlignment="1">
      <alignment horizontal="center" vertical="center"/>
    </xf>
    <xf numFmtId="1" fontId="11" fillId="2" borderId="0" xfId="0" applyNumberFormat="1" applyFont="1" applyFill="1"/>
    <xf numFmtId="1" fontId="4" fillId="12" borderId="0" xfId="1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4" fillId="5" borderId="0" xfId="3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0" fontId="4" fillId="8" borderId="0" xfId="6"/>
    <xf numFmtId="0" fontId="0" fillId="2" borderId="0" xfId="0" applyFill="1"/>
    <xf numFmtId="1" fontId="7" fillId="21" borderId="0" xfId="19" applyNumberFormat="1" applyAlignment="1">
      <alignment horizontal="center" vertical="center" wrapText="1"/>
    </xf>
    <xf numFmtId="1" fontId="12" fillId="25" borderId="0" xfId="0" applyNumberFormat="1" applyFont="1" applyFill="1" applyAlignment="1">
      <alignment horizontal="center" vertical="center" wrapText="1"/>
    </xf>
    <xf numFmtId="1" fontId="13" fillId="26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1" fontId="1" fillId="11" borderId="0" xfId="9" applyNumberFormat="1" applyFont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4" fillId="4" borderId="0" xfId="2" applyAlignment="1">
      <alignment vertical="top" wrapText="1"/>
    </xf>
    <xf numFmtId="0" fontId="4" fillId="22" borderId="0" xfId="20" applyAlignment="1">
      <alignment wrapText="1"/>
    </xf>
    <xf numFmtId="0" fontId="4" fillId="10" borderId="0" xfId="8" applyAlignment="1">
      <alignment vertical="top" wrapText="1"/>
    </xf>
    <xf numFmtId="0" fontId="8" fillId="14" borderId="0" xfId="12" applyFont="1" applyAlignment="1">
      <alignment horizontal="center" vertical="top" wrapText="1"/>
    </xf>
    <xf numFmtId="0" fontId="3" fillId="18" borderId="0" xfId="16" applyFont="1" applyAlignment="1">
      <alignment horizontal="center" vertical="top" wrapText="1"/>
    </xf>
    <xf numFmtId="0" fontId="4" fillId="18" borderId="0" xfId="16" applyAlignment="1">
      <alignment horizontal="center" vertical="top" wrapText="1"/>
    </xf>
    <xf numFmtId="1" fontId="4" fillId="20" borderId="0" xfId="18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7" fillId="3" borderId="0" xfId="1" applyNumberFormat="1" applyAlignment="1">
      <alignment horizontal="center" vertical="center"/>
    </xf>
    <xf numFmtId="1" fontId="7" fillId="21" borderId="0" xfId="19" applyNumberFormat="1" applyAlignment="1">
      <alignment horizontal="center" vertical="center"/>
    </xf>
    <xf numFmtId="1" fontId="7" fillId="13" borderId="0" xfId="11" applyNumberFormat="1" applyAlignment="1">
      <alignment horizontal="center" vertical="center"/>
    </xf>
    <xf numFmtId="1" fontId="7" fillId="17" borderId="0" xfId="15" applyNumberFormat="1" applyAlignment="1">
      <alignment horizontal="center" vertical="center"/>
    </xf>
    <xf numFmtId="1" fontId="4" fillId="6" borderId="0" xfId="4" applyNumberFormat="1" applyAlignment="1">
      <alignment horizontal="center" vertical="center"/>
    </xf>
    <xf numFmtId="1" fontId="4" fillId="24" borderId="0" xfId="22" applyNumberFormat="1" applyAlignment="1">
      <alignment horizontal="center" vertical="center"/>
    </xf>
    <xf numFmtId="1" fontId="4" fillId="16" borderId="0" xfId="14" applyNumberForma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0" fontId="4" fillId="8" borderId="0" xfId="6" applyAlignment="1">
      <alignment horizontal="center" vertical="top"/>
    </xf>
    <xf numFmtId="0" fontId="8" fillId="4" borderId="0" xfId="2" applyFont="1" applyAlignment="1">
      <alignment horizontal="center" vertical="top" wrapText="1"/>
    </xf>
    <xf numFmtId="0" fontId="8" fillId="22" borderId="0" xfId="20" applyFont="1" applyAlignment="1">
      <alignment horizontal="center" vertical="top" wrapText="1"/>
    </xf>
    <xf numFmtId="0" fontId="8" fillId="10" borderId="0" xfId="8" applyFont="1" applyAlignment="1">
      <alignment horizontal="center" vertical="top" wrapText="1"/>
    </xf>
    <xf numFmtId="0" fontId="2" fillId="18" borderId="0" xfId="16" applyFont="1" applyAlignment="1">
      <alignment horizontal="center" vertical="top" wrapText="1"/>
    </xf>
    <xf numFmtId="0" fontId="7" fillId="17" borderId="0" xfId="15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7" fillId="3" borderId="0" xfId="1" applyAlignment="1">
      <alignment horizontal="center" vertical="top" wrapText="1"/>
    </xf>
    <xf numFmtId="0" fontId="7" fillId="21" borderId="0" xfId="19" applyAlignment="1">
      <alignment horizontal="center" vertical="top" wrapText="1"/>
    </xf>
    <xf numFmtId="0" fontId="7" fillId="9" borderId="0" xfId="7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4" fillId="6" borderId="0" xfId="4" applyNumberFormat="1" applyAlignment="1">
      <alignment horizontal="center" vertical="center" wrapText="1"/>
    </xf>
    <xf numFmtId="1" fontId="4" fillId="24" borderId="0" xfId="22" applyNumberFormat="1" applyAlignment="1">
      <alignment horizontal="center" vertical="center" wrapText="1"/>
    </xf>
    <xf numFmtId="0" fontId="7" fillId="13" borderId="0" xfId="11" applyAlignment="1">
      <alignment horizontal="center" vertical="top" wrapText="1"/>
    </xf>
    <xf numFmtId="0" fontId="7" fillId="7" borderId="1" xfId="5" applyBorder="1" applyAlignment="1">
      <alignment horizontal="center" vertical="top" wrapText="1"/>
    </xf>
    <xf numFmtId="1" fontId="7" fillId="3" borderId="0" xfId="1" applyNumberFormat="1" applyAlignment="1">
      <alignment horizontal="center" vertical="center" wrapText="1"/>
    </xf>
    <xf numFmtId="1" fontId="7" fillId="21" borderId="0" xfId="19" applyNumberFormat="1" applyAlignment="1">
      <alignment horizontal="center" vertical="center" wrapText="1"/>
    </xf>
    <xf numFmtId="1" fontId="7" fillId="9" borderId="0" xfId="7" applyNumberFormat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</cellXfs>
  <cellStyles count="23">
    <cellStyle name="20% - Акцент1" xfId="2" builtinId="30"/>
    <cellStyle name="20% - Акцент3" xfId="8" builtinId="38"/>
    <cellStyle name="20% - Акцент4" xfId="12" builtinId="42"/>
    <cellStyle name="20% - Акцент5" xfId="16" builtinId="46"/>
    <cellStyle name="20% - Акцент6" xfId="20" builtinId="50"/>
    <cellStyle name="40% - Акцент1" xfId="3" builtinId="31"/>
    <cellStyle name="40% - Акцент3" xfId="9" builtinId="39"/>
    <cellStyle name="40% - Акцент4" xfId="13" builtinId="43"/>
    <cellStyle name="40% - Акцент5" xfId="17" builtinId="47"/>
    <cellStyle name="40% - Акцент6" xfId="21" builtinId="51"/>
    <cellStyle name="60% - Акцент1" xfId="4" builtinId="32"/>
    <cellStyle name="60% - Акцент2" xfId="6" builtinId="36"/>
    <cellStyle name="60% - Акцент3" xfId="10" builtinId="40"/>
    <cellStyle name="60% - Акцент4" xfId="14" builtinId="44"/>
    <cellStyle name="60% - Акцент5" xfId="18" builtinId="48"/>
    <cellStyle name="60% - Акцент6" xfId="22" builtinId="52"/>
    <cellStyle name="Акцент1" xfId="1" builtinId="29"/>
    <cellStyle name="Акцент2" xfId="5" builtinId="33"/>
    <cellStyle name="Акцент3" xfId="7" builtinId="37"/>
    <cellStyle name="Акцент4" xfId="11" builtinId="41"/>
    <cellStyle name="Акцент5" xfId="15" builtinId="45"/>
    <cellStyle name="Акцент6" xfId="19" builtinId="49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Открытость</a:t>
            </a:r>
            <a:r>
              <a:rPr lang="ru-RU" baseline="0"/>
              <a:t> и доступность информации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899975998367978"/>
          <c:y val="6.2446077233046106E-2"/>
          <c:w val="0.46024941055461333"/>
          <c:h val="0.58807420621179674"/>
        </c:manualLayout>
      </c:layout>
      <c:barChart>
        <c:barDir val="bar"/>
        <c:grouping val="clustered"/>
        <c:ser>
          <c:idx val="0"/>
          <c:order val="0"/>
          <c:tx>
            <c:strRef>
              <c:f>Лист1!$B$35</c:f>
              <c:strCache>
                <c:ptCount val="1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Лист1!$B$36:$B$41</c:f>
              <c:numCache>
                <c:formatCode>0</c:formatCode>
                <c:ptCount val="6"/>
                <c:pt idx="0">
                  <c:v>85.714285714285722</c:v>
                </c:pt>
                <c:pt idx="1">
                  <c:v>51.142857142857146</c:v>
                </c:pt>
                <c:pt idx="2">
                  <c:v>47.142857142857139</c:v>
                </c:pt>
                <c:pt idx="3">
                  <c:v>84.285714285714292</c:v>
                </c:pt>
                <c:pt idx="4">
                  <c:v>65</c:v>
                </c:pt>
                <c:pt idx="5">
                  <c:v>36.363636363636367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5-7542-8E98-82F5F6D2A80C}"/>
            </c:ext>
          </c:extLst>
        </c:ser>
        <c:ser>
          <c:idx val="1"/>
          <c:order val="1"/>
          <c:tx>
            <c:strRef>
              <c:f>Лист1!$C$35</c:f>
              <c:strCache>
                <c:ptCount val="1"/>
                <c:pt idx="0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Лист1!$C$36:$C$41</c:f>
              <c:numCache>
                <c:formatCode>0</c:formatCode>
                <c:ptCount val="6"/>
                <c:pt idx="0" formatCode="General">
                  <c:v>90</c:v>
                </c:pt>
                <c:pt idx="1">
                  <c:v>60</c:v>
                </c:pt>
                <c:pt idx="2" formatCode="General">
                  <c:v>100</c:v>
                </c:pt>
                <c:pt idx="3">
                  <c:v>90</c:v>
                </c:pt>
                <c:pt idx="4">
                  <c:v>100</c:v>
                </c:pt>
                <c:pt idx="5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5-7542-8E98-82F5F6D2A80C}"/>
            </c:ext>
          </c:extLst>
        </c:ser>
        <c:ser>
          <c:idx val="2"/>
          <c:order val="2"/>
          <c:tx>
            <c:strRef>
              <c:f>Лист1!$D$35</c:f>
              <c:strCache>
                <c:ptCount val="1"/>
                <c:pt idx="0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Лист1!$D$36:$D$41</c:f>
              <c:numCache>
                <c:formatCode>0</c:formatCode>
                <c:ptCount val="6"/>
                <c:pt idx="0">
                  <c:v>70.866141732283467</c:v>
                </c:pt>
                <c:pt idx="1">
                  <c:v>90.625</c:v>
                </c:pt>
                <c:pt idx="2">
                  <c:v>62.5</c:v>
                </c:pt>
                <c:pt idx="3">
                  <c:v>57.407407407407405</c:v>
                </c:pt>
                <c:pt idx="4">
                  <c:v>59.907834101382498</c:v>
                </c:pt>
                <c:pt idx="5">
                  <c:v>86.094674556213022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C-D942-8BCB-B60B18097EAA}"/>
            </c:ext>
          </c:extLst>
        </c:ser>
        <c:gapWidth val="182"/>
        <c:axId val="48272896"/>
        <c:axId val="48274816"/>
      </c:barChart>
      <c:catAx>
        <c:axId val="4827289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274816"/>
        <c:crosses val="autoZero"/>
        <c:auto val="1"/>
        <c:lblAlgn val="ctr"/>
        <c:lblOffset val="100"/>
      </c:catAx>
      <c:valAx>
        <c:axId val="482748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2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Лист1!$F$93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Лист1!$F$94:$F$99</c:f>
              <c:numCache>
                <c:formatCode>0</c:formatCode>
                <c:ptCount val="6"/>
                <c:pt idx="0">
                  <c:v>86.69291338582677</c:v>
                </c:pt>
                <c:pt idx="1">
                  <c:v>100</c:v>
                </c:pt>
                <c:pt idx="2">
                  <c:v>87</c:v>
                </c:pt>
                <c:pt idx="3">
                  <c:v>88.395061728395063</c:v>
                </c:pt>
                <c:pt idx="4">
                  <c:v>93.133640552995388</c:v>
                </c:pt>
                <c:pt idx="5">
                  <c:v>98.994082840236686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D-2E4F-B4E0-F3A2CDC220FB}"/>
            </c:ext>
          </c:extLst>
        </c:ser>
        <c:gapWidth val="182"/>
        <c:axId val="49088768"/>
        <c:axId val="49127424"/>
      </c:barChart>
      <c:catAx>
        <c:axId val="4908876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127424"/>
        <c:crosses val="autoZero"/>
        <c:auto val="1"/>
        <c:lblAlgn val="ctr"/>
        <c:lblOffset val="100"/>
      </c:catAx>
      <c:valAx>
        <c:axId val="4912742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8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Лист1!$G$94:$G$99</c:f>
              <c:numCache>
                <c:formatCode>0</c:formatCode>
                <c:ptCount val="6"/>
                <c:pt idx="0">
                  <c:v>79.007949006374218</c:v>
                </c:pt>
                <c:pt idx="1">
                  <c:v>83.118571428571428</c:v>
                </c:pt>
                <c:pt idx="2">
                  <c:v>74.778571428571425</c:v>
                </c:pt>
                <c:pt idx="3">
                  <c:v>79.05759179092513</c:v>
                </c:pt>
                <c:pt idx="4">
                  <c:v>77.024423963133657</c:v>
                </c:pt>
                <c:pt idx="5">
                  <c:v>86.167616998386222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E-EE48-9AF1-D8166419CA90}"/>
            </c:ext>
          </c:extLst>
        </c:ser>
        <c:gapWidth val="182"/>
        <c:axId val="49134976"/>
        <c:axId val="49202304"/>
      </c:barChart>
      <c:catAx>
        <c:axId val="4913497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02304"/>
        <c:crosses val="autoZero"/>
        <c:auto val="1"/>
        <c:lblAlgn val="ctr"/>
        <c:lblOffset val="100"/>
      </c:catAx>
      <c:valAx>
        <c:axId val="492023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13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Итоговые</a:t>
            </a:r>
            <a:r>
              <a:rPr lang="ru-RU" baseline="0"/>
              <a:t> значения по критериям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8598281698195255"/>
          <c:y val="3.805901594381645E-2"/>
          <c:w val="0.68760921006047104"/>
          <c:h val="0.86261576342987989"/>
        </c:manualLayout>
      </c:layout>
      <c:barChart>
        <c:barDir val="bar"/>
        <c:grouping val="clustered"/>
        <c:ser>
          <c:idx val="0"/>
          <c:order val="0"/>
          <c:tx>
            <c:strRef>
              <c:f>Лист1!$B$93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Лист1!$B$94:$B$99</c:f>
              <c:numCache>
                <c:formatCode>0</c:formatCode>
                <c:ptCount val="6"/>
                <c:pt idx="0">
                  <c:v>81.060742407199101</c:v>
                </c:pt>
                <c:pt idx="1">
                  <c:v>69.592857142857142</c:v>
                </c:pt>
                <c:pt idx="2">
                  <c:v>69.142857142857139</c:v>
                </c:pt>
                <c:pt idx="3">
                  <c:v>75.248677248677254</c:v>
                </c:pt>
                <c:pt idx="4">
                  <c:v>73.463133640552996</c:v>
                </c:pt>
                <c:pt idx="5">
                  <c:v>63.346960731576118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DE-0B4F-ACC6-E47BCB6280BC}"/>
            </c:ext>
          </c:extLst>
        </c:ser>
        <c:ser>
          <c:idx val="1"/>
          <c:order val="1"/>
          <c:tx>
            <c:strRef>
              <c:f>Лист1!$C$93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Лист1!$C$94:$C$99</c:f>
              <c:numCache>
                <c:formatCode>0</c:formatCode>
                <c:ptCount val="6"/>
                <c:pt idx="0">
                  <c:v>88.582677165354326</c:v>
                </c:pt>
                <c:pt idx="1">
                  <c:v>100</c:v>
                </c:pt>
                <c:pt idx="2">
                  <c:v>86.25</c:v>
                </c:pt>
                <c:pt idx="3">
                  <c:v>89.81481481481481</c:v>
                </c:pt>
                <c:pt idx="4">
                  <c:v>93.087557603686633</c:v>
                </c:pt>
                <c:pt idx="5">
                  <c:v>99.112426035502949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DE-0B4F-ACC6-E47BCB6280BC}"/>
            </c:ext>
          </c:extLst>
        </c:ser>
        <c:ser>
          <c:idx val="2"/>
          <c:order val="2"/>
          <c:tx>
            <c:strRef>
              <c:f>Лист1!$D$93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Лист1!$D$94:$D$99</c:f>
              <c:numCache>
                <c:formatCode>0</c:formatCode>
                <c:ptCount val="6"/>
                <c:pt idx="0">
                  <c:v>59.333333333333336</c:v>
                </c:pt>
                <c:pt idx="1">
                  <c:v>46</c:v>
                </c:pt>
                <c:pt idx="2">
                  <c:v>52.5</c:v>
                </c:pt>
                <c:pt idx="3">
                  <c:v>54.545454545454547</c:v>
                </c:pt>
                <c:pt idx="4">
                  <c:v>40</c:v>
                </c:pt>
                <c:pt idx="5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DE-0B4F-ACC6-E47BCB6280BC}"/>
            </c:ext>
          </c:extLst>
        </c:ser>
        <c:ser>
          <c:idx val="3"/>
          <c:order val="3"/>
          <c:tx>
            <c:strRef>
              <c:f>Лист1!$E$93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Лист1!$E$94:$E$99</c:f>
              <c:numCache>
                <c:formatCode>0</c:formatCode>
                <c:ptCount val="6"/>
                <c:pt idx="0">
                  <c:v>79.370078740157496</c:v>
                </c:pt>
                <c:pt idx="1">
                  <c:v>100</c:v>
                </c:pt>
                <c:pt idx="2">
                  <c:v>79</c:v>
                </c:pt>
                <c:pt idx="3">
                  <c:v>87.283950617283949</c:v>
                </c:pt>
                <c:pt idx="4">
                  <c:v>85.437788018433196</c:v>
                </c:pt>
                <c:pt idx="5">
                  <c:v>95.384615384615387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DE-0B4F-ACC6-E47BCB6280BC}"/>
            </c:ext>
          </c:extLst>
        </c:ser>
        <c:ser>
          <c:idx val="4"/>
          <c:order val="4"/>
          <c:tx>
            <c:strRef>
              <c:f>Лист1!$F$93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Лист1!$F$94:$F$99</c:f>
              <c:numCache>
                <c:formatCode>0</c:formatCode>
                <c:ptCount val="6"/>
                <c:pt idx="0">
                  <c:v>86.69291338582677</c:v>
                </c:pt>
                <c:pt idx="1">
                  <c:v>100</c:v>
                </c:pt>
                <c:pt idx="2">
                  <c:v>87</c:v>
                </c:pt>
                <c:pt idx="3">
                  <c:v>88.395061728395063</c:v>
                </c:pt>
                <c:pt idx="4">
                  <c:v>93.133640552995388</c:v>
                </c:pt>
                <c:pt idx="5">
                  <c:v>98.994082840236686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9DE-0B4F-ACC6-E47BCB6280BC}"/>
            </c:ext>
          </c:extLst>
        </c:ser>
        <c:gapWidth val="182"/>
        <c:axId val="50545792"/>
        <c:axId val="50547328"/>
      </c:barChart>
      <c:catAx>
        <c:axId val="505457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547328"/>
        <c:crosses val="autoZero"/>
        <c:auto val="1"/>
        <c:lblAlgn val="ctr"/>
        <c:lblOffset val="100"/>
      </c:catAx>
      <c:valAx>
        <c:axId val="505473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54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</a:t>
            </a:r>
            <a:r>
              <a:rPr lang="ru-RU" baseline="0"/>
              <a:t> Комфортность условий</a:t>
            </a:r>
            <a:endParaRPr lang="ru-RU"/>
          </a:p>
        </c:rich>
      </c:tx>
      <c:layout>
        <c:manualLayout>
          <c:xMode val="edge"/>
          <c:yMode val="edge"/>
          <c:x val="0.31841162755141228"/>
          <c:y val="1.87953784903797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Лист1!$E$35</c:f>
              <c:strCache>
                <c:ptCount val="1"/>
                <c:pt idx="0">
                  <c:v>2.1. Обеспечение в организации социальной сферы комфортных условий для предоставления услуг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Лист1!$E$36:$E$41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FB-2B49-9CD2-916A85D5B998}"/>
            </c:ext>
          </c:extLst>
        </c:ser>
        <c:ser>
          <c:idx val="1"/>
          <c:order val="1"/>
          <c:tx>
            <c:strRef>
              <c:f>Лист1!$F$35</c:f>
              <c:strCache>
                <c:ptCount val="1"/>
                <c:pt idx="0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Лист1!$F$36:$F$41</c:f>
              <c:numCache>
                <c:formatCode>0</c:formatCode>
                <c:ptCount val="6"/>
                <c:pt idx="0">
                  <c:v>88.582677165354326</c:v>
                </c:pt>
                <c:pt idx="1">
                  <c:v>100</c:v>
                </c:pt>
                <c:pt idx="2">
                  <c:v>86.25</c:v>
                </c:pt>
                <c:pt idx="3">
                  <c:v>89.81481481481481</c:v>
                </c:pt>
                <c:pt idx="4">
                  <c:v>93.087557603686633</c:v>
                </c:pt>
                <c:pt idx="5">
                  <c:v>98.224852071005913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FB-2B49-9CD2-916A85D5B998}"/>
            </c:ext>
          </c:extLst>
        </c:ser>
        <c:gapWidth val="182"/>
        <c:axId val="49271936"/>
        <c:axId val="49273856"/>
      </c:barChart>
      <c:catAx>
        <c:axId val="49271936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73856"/>
        <c:crosses val="autoZero"/>
        <c:auto val="1"/>
        <c:lblAlgn val="ctr"/>
        <c:lblOffset val="100"/>
      </c:catAx>
      <c:valAx>
        <c:axId val="492738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2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</a:t>
            </a:r>
            <a:r>
              <a:rPr lang="ru-RU" baseline="0"/>
              <a:t> Доступность услуг для инвалидов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Лист1!$G$35</c:f>
              <c:strCache>
                <c:ptCount val="1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Лист1!$G$36:$G$41</c:f>
              <c:numCache>
                <c:formatCode>General</c:formatCode>
                <c:ptCount val="6"/>
                <c:pt idx="0" formatCode="0">
                  <c:v>40</c:v>
                </c:pt>
                <c:pt idx="1">
                  <c:v>20</c:v>
                </c:pt>
                <c:pt idx="2" formatCode="0">
                  <c:v>20</c:v>
                </c:pt>
                <c:pt idx="3">
                  <c:v>20</c:v>
                </c:pt>
                <c:pt idx="4" formatCode="0">
                  <c:v>40</c:v>
                </c:pt>
                <c:pt idx="5" formatCode="0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1-0841-B350-83D8ABF2817D}"/>
            </c:ext>
          </c:extLst>
        </c:ser>
        <c:ser>
          <c:idx val="1"/>
          <c:order val="1"/>
          <c:tx>
            <c:strRef>
              <c:f>Лист1!$H$35</c:f>
              <c:strCache>
                <c:ptCount val="1"/>
                <c:pt idx="0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Лист1!$H$36:$H$41</c:f>
              <c:numCache>
                <c:formatCode>General</c:formatCode>
                <c:ptCount val="6"/>
                <c:pt idx="0" formatCode="0">
                  <c:v>60</c:v>
                </c:pt>
                <c:pt idx="1">
                  <c:v>100</c:v>
                </c:pt>
                <c:pt idx="2" formatCode="0">
                  <c:v>60</c:v>
                </c:pt>
                <c:pt idx="3">
                  <c:v>60</c:v>
                </c:pt>
                <c:pt idx="4" formatCode="0">
                  <c:v>40</c:v>
                </c:pt>
                <c:pt idx="5" formatCode="0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D1-0841-B350-83D8ABF2817D}"/>
            </c:ext>
          </c:extLst>
        </c:ser>
        <c:ser>
          <c:idx val="2"/>
          <c:order val="2"/>
          <c:tx>
            <c:strRef>
              <c:f>Лист1!$I$35</c:f>
              <c:strCache>
                <c:ptCount val="1"/>
                <c:pt idx="0">
                  <c:v>3.3. Доля получателей услуг, удовлетворенных доступностью услуг для инвалидов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Лист1!$I$36:$I$41</c:f>
              <c:numCache>
                <c:formatCode>0</c:formatCode>
                <c:ptCount val="6"/>
                <c:pt idx="0">
                  <c:v>77.777777777777786</c:v>
                </c:pt>
                <c:pt idx="1">
                  <c:v>0</c:v>
                </c:pt>
                <c:pt idx="2">
                  <c:v>75</c:v>
                </c:pt>
                <c:pt idx="3">
                  <c:v>81.818181818181827</c:v>
                </c:pt>
                <c:pt idx="4">
                  <c:v>0</c:v>
                </c:pt>
                <c:pt idx="5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21-E244-8696-3789B8724C77}"/>
            </c:ext>
          </c:extLst>
        </c:ser>
        <c:gapWidth val="182"/>
        <c:axId val="50710784"/>
        <c:axId val="52580352"/>
      </c:barChart>
      <c:catAx>
        <c:axId val="507107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580352"/>
        <c:crosses val="autoZero"/>
        <c:auto val="1"/>
        <c:lblAlgn val="ctr"/>
        <c:lblOffset val="100"/>
      </c:catAx>
      <c:valAx>
        <c:axId val="525803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71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</a:t>
            </a:r>
            <a:r>
              <a:rPr lang="ru-RU" baseline="0"/>
              <a:t> Доброжелательность, вежливость работников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49800946488039932"/>
          <c:y val="5.5699332048443434E-2"/>
          <c:w val="0.45203854298605622"/>
          <c:h val="0.63445537157540199"/>
        </c:manualLayout>
      </c:layout>
      <c:barChart>
        <c:barDir val="bar"/>
        <c:grouping val="clustered"/>
        <c:ser>
          <c:idx val="0"/>
          <c:order val="0"/>
          <c:tx>
            <c:strRef>
              <c:f>Лист1!$J$35</c:f>
              <c:strCache>
                <c:ptCount val="1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Лист1!$J$36:$J$41</c:f>
              <c:numCache>
                <c:formatCode>0</c:formatCode>
                <c:ptCount val="6"/>
                <c:pt idx="0">
                  <c:v>83.464566929133852</c:v>
                </c:pt>
                <c:pt idx="1">
                  <c:v>100</c:v>
                </c:pt>
                <c:pt idx="2">
                  <c:v>87.5</c:v>
                </c:pt>
                <c:pt idx="3">
                  <c:v>95.679012345679013</c:v>
                </c:pt>
                <c:pt idx="4">
                  <c:v>91.244239631336413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E-1547-805D-0501DE89047D}"/>
            </c:ext>
          </c:extLst>
        </c:ser>
        <c:ser>
          <c:idx val="1"/>
          <c:order val="1"/>
          <c:tx>
            <c:strRef>
              <c:f>Лист1!$K$35</c:f>
              <c:strCache>
                <c:ptCount val="1"/>
                <c:pt idx="0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Лист1!$K$36:$K$41</c:f>
              <c:numCache>
                <c:formatCode>0</c:formatCode>
                <c:ptCount val="6"/>
                <c:pt idx="0">
                  <c:v>84.251968503937007</c:v>
                </c:pt>
                <c:pt idx="1">
                  <c:v>100</c:v>
                </c:pt>
                <c:pt idx="2">
                  <c:v>72.5</c:v>
                </c:pt>
                <c:pt idx="3">
                  <c:v>93.209876543209873</c:v>
                </c:pt>
                <c:pt idx="4">
                  <c:v>91.705069124423972</c:v>
                </c:pt>
                <c:pt idx="5">
                  <c:v>98.816568047337284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FE-1547-805D-0501DE89047D}"/>
            </c:ext>
          </c:extLst>
        </c:ser>
        <c:ser>
          <c:idx val="2"/>
          <c:order val="2"/>
          <c:tx>
            <c:strRef>
              <c:f>Лист1!$L$35</c:f>
              <c:strCache>
                <c:ptCount val="1"/>
                <c:pt idx="0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Лист1!$L$36:$L$41</c:f>
              <c:numCache>
                <c:formatCode>0</c:formatCode>
                <c:ptCount val="6"/>
                <c:pt idx="0">
                  <c:v>61.417322834645674</c:v>
                </c:pt>
                <c:pt idx="1">
                  <c:v>100</c:v>
                </c:pt>
                <c:pt idx="2">
                  <c:v>75</c:v>
                </c:pt>
                <c:pt idx="3">
                  <c:v>58.641975308641982</c:v>
                </c:pt>
                <c:pt idx="4">
                  <c:v>61.29032258064516</c:v>
                </c:pt>
                <c:pt idx="5">
                  <c:v>79.289940828402365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C-1041-9835-C017F0F3BA92}"/>
            </c:ext>
          </c:extLst>
        </c:ser>
        <c:gapWidth val="182"/>
        <c:axId val="72536832"/>
        <c:axId val="72538368"/>
      </c:barChart>
      <c:catAx>
        <c:axId val="7253683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38368"/>
        <c:crosses val="autoZero"/>
        <c:auto val="1"/>
        <c:lblAlgn val="ctr"/>
        <c:lblOffset val="100"/>
      </c:catAx>
      <c:valAx>
        <c:axId val="725383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253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76810161132283E-2"/>
          <c:y val="0.73077641939521865"/>
          <c:w val="0.62163393446786963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</a:t>
            </a:r>
            <a:r>
              <a:rPr lang="ru-RU" baseline="0"/>
              <a:t> Удовлетворенность условиями оказания услуг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50641813325750729"/>
          <c:y val="9.0952061829097708E-2"/>
          <c:w val="0.44356316779206445"/>
          <c:h val="0.61934710397508663"/>
        </c:manualLayout>
      </c:layout>
      <c:barChart>
        <c:barDir val="bar"/>
        <c:grouping val="clustered"/>
        <c:ser>
          <c:idx val="0"/>
          <c:order val="0"/>
          <c:tx>
            <c:strRef>
              <c:f>Лист1!$M$35</c:f>
              <c:strCache>
                <c:ptCount val="1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Лист1!$M$36:$M$41</c:f>
              <c:numCache>
                <c:formatCode>0</c:formatCode>
                <c:ptCount val="6"/>
                <c:pt idx="0">
                  <c:v>85.826771653543304</c:v>
                </c:pt>
                <c:pt idx="1">
                  <c:v>100</c:v>
                </c:pt>
                <c:pt idx="2">
                  <c:v>77.5</c:v>
                </c:pt>
                <c:pt idx="3">
                  <c:v>85.802469135802468</c:v>
                </c:pt>
                <c:pt idx="4">
                  <c:v>93.087557603686633</c:v>
                </c:pt>
                <c:pt idx="5">
                  <c:v>98.816568047337284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51-274B-9DC6-EB12331C1805}"/>
            </c:ext>
          </c:extLst>
        </c:ser>
        <c:ser>
          <c:idx val="1"/>
          <c:order val="1"/>
          <c:tx>
            <c:strRef>
              <c:f>Лист1!$N$35</c:f>
              <c:strCache>
                <c:ptCount val="1"/>
                <c:pt idx="0">
                  <c:v>5.2. Доля получателей услуг, удовлетворенных организационными условиями предоставления услуг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Лист1!$N$36:$N$41</c:f>
              <c:numCache>
                <c:formatCode>0</c:formatCode>
                <c:ptCount val="6"/>
                <c:pt idx="0">
                  <c:v>88.188976377952756</c:v>
                </c:pt>
                <c:pt idx="1">
                  <c:v>100</c:v>
                </c:pt>
                <c:pt idx="2">
                  <c:v>87.5</c:v>
                </c:pt>
                <c:pt idx="3">
                  <c:v>86.419753086419746</c:v>
                </c:pt>
                <c:pt idx="4">
                  <c:v>94.47004608294931</c:v>
                </c:pt>
                <c:pt idx="5">
                  <c:v>98.224852071005913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51-274B-9DC6-EB12331C1805}"/>
            </c:ext>
          </c:extLst>
        </c:ser>
        <c:ser>
          <c:idx val="2"/>
          <c:order val="2"/>
          <c:tx>
            <c:strRef>
              <c:f>Лист1!$O$35</c:f>
              <c:strCache>
                <c:ptCount val="1"/>
                <c:pt idx="0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Лист1!$A$36:$A$41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Лист1!$O$36:$O$41</c:f>
              <c:numCache>
                <c:formatCode>0</c:formatCode>
                <c:ptCount val="6"/>
                <c:pt idx="0">
                  <c:v>86.614173228346459</c:v>
                </c:pt>
                <c:pt idx="1">
                  <c:v>100</c:v>
                </c:pt>
                <c:pt idx="2">
                  <c:v>92.5</c:v>
                </c:pt>
                <c:pt idx="3">
                  <c:v>90.740740740740748</c:v>
                </c:pt>
                <c:pt idx="4">
                  <c:v>92.626728110599075</c:v>
                </c:pt>
                <c:pt idx="5">
                  <c:v>99.408284023668642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D-A044-B941-729020B42692}"/>
            </c:ext>
          </c:extLst>
        </c:ser>
        <c:gapWidth val="182"/>
        <c:axId val="82869248"/>
        <c:axId val="119878400"/>
      </c:barChart>
      <c:catAx>
        <c:axId val="8286924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878400"/>
        <c:crosses val="autoZero"/>
        <c:auto val="1"/>
        <c:lblAlgn val="ctr"/>
        <c:lblOffset val="100"/>
      </c:catAx>
      <c:valAx>
        <c:axId val="1198784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86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296031098823E-2"/>
          <c:y val="0.74588473531367738"/>
          <c:w val="0.68014075852016864"/>
          <c:h val="0.20512654322911117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Лист1!$C$93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Лист1!$C$94:$C$99</c:f>
              <c:numCache>
                <c:formatCode>0</c:formatCode>
                <c:ptCount val="6"/>
                <c:pt idx="0">
                  <c:v>88.582677165354326</c:v>
                </c:pt>
                <c:pt idx="1">
                  <c:v>100</c:v>
                </c:pt>
                <c:pt idx="2">
                  <c:v>86.25</c:v>
                </c:pt>
                <c:pt idx="3">
                  <c:v>89.81481481481481</c:v>
                </c:pt>
                <c:pt idx="4">
                  <c:v>93.087557603686633</c:v>
                </c:pt>
                <c:pt idx="5">
                  <c:v>99.112426035502949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23-DA48-9B63-D040CA82E3E1}"/>
            </c:ext>
          </c:extLst>
        </c:ser>
        <c:gapWidth val="182"/>
        <c:axId val="48711168"/>
        <c:axId val="48712704"/>
      </c:barChart>
      <c:catAx>
        <c:axId val="48711168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12704"/>
        <c:crosses val="autoZero"/>
        <c:auto val="1"/>
        <c:lblAlgn val="ctr"/>
        <c:lblOffset val="100"/>
      </c:catAx>
      <c:valAx>
        <c:axId val="487127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11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Лист1!$B$93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Лист1!$B$94:$B$99</c:f>
              <c:numCache>
                <c:formatCode>0</c:formatCode>
                <c:ptCount val="6"/>
                <c:pt idx="0">
                  <c:v>81.060742407199101</c:v>
                </c:pt>
                <c:pt idx="1">
                  <c:v>69.592857142857142</c:v>
                </c:pt>
                <c:pt idx="2">
                  <c:v>69.142857142857139</c:v>
                </c:pt>
                <c:pt idx="3">
                  <c:v>75.248677248677254</c:v>
                </c:pt>
                <c:pt idx="4">
                  <c:v>73.463133640552996</c:v>
                </c:pt>
                <c:pt idx="5">
                  <c:v>63.346960731576118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7F-654F-85BF-C75EE1AEDD49}"/>
            </c:ext>
          </c:extLst>
        </c:ser>
        <c:gapWidth val="182"/>
        <c:axId val="48753280"/>
        <c:axId val="48759168"/>
      </c:barChart>
      <c:catAx>
        <c:axId val="4875328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59168"/>
        <c:crosses val="autoZero"/>
        <c:auto val="1"/>
        <c:lblAlgn val="ctr"/>
        <c:lblOffset val="100"/>
      </c:catAx>
      <c:valAx>
        <c:axId val="4875916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5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0.48691255738132738"/>
          <c:y val="0.13560748279991094"/>
          <c:w val="0.47142868886131567"/>
          <c:h val="0.78113469851642892"/>
        </c:manualLayout>
      </c:layout>
      <c:barChart>
        <c:barDir val="bar"/>
        <c:grouping val="clustered"/>
        <c:ser>
          <c:idx val="0"/>
          <c:order val="0"/>
          <c:tx>
            <c:strRef>
              <c:f>Лист1!$D$93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Лист1!$D$94:$D$99</c:f>
              <c:numCache>
                <c:formatCode>0</c:formatCode>
                <c:ptCount val="6"/>
                <c:pt idx="0">
                  <c:v>59.333333333333336</c:v>
                </c:pt>
                <c:pt idx="1">
                  <c:v>46</c:v>
                </c:pt>
                <c:pt idx="2">
                  <c:v>52.5</c:v>
                </c:pt>
                <c:pt idx="3">
                  <c:v>54.545454545454547</c:v>
                </c:pt>
                <c:pt idx="4">
                  <c:v>40</c:v>
                </c:pt>
                <c:pt idx="5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80-394D-83DB-4B51855C74EF}"/>
            </c:ext>
          </c:extLst>
        </c:ser>
        <c:gapWidth val="182"/>
        <c:axId val="48799744"/>
        <c:axId val="48801280"/>
      </c:barChart>
      <c:catAx>
        <c:axId val="4879974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801280"/>
        <c:crosses val="autoZero"/>
        <c:auto val="1"/>
        <c:lblAlgn val="ctr"/>
        <c:lblOffset val="100"/>
      </c:catAx>
      <c:valAx>
        <c:axId val="488012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79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bar"/>
        <c:grouping val="clustered"/>
        <c:ser>
          <c:idx val="0"/>
          <c:order val="0"/>
          <c:tx>
            <c:strRef>
              <c:f>Лист1!$E$93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Лист1!$A$94:$A$99</c:f>
              <c:strCache>
                <c:ptCount val="6"/>
                <c:pt idx="0">
                  <c:v>МБОУ  Верхнецасучейская СОШ</c:v>
                </c:pt>
                <c:pt idx="1">
                  <c:v>МБОУ Кубухайская ООШ</c:v>
                </c:pt>
                <c:pt idx="2">
                  <c:v>МБОУ Новодурулгуйская СОШ</c:v>
                </c:pt>
                <c:pt idx="3">
                  <c:v>МБОУ Нижнецасучейская СОШ</c:v>
                </c:pt>
                <c:pt idx="4">
                  <c:v>МБДОУ Нижнецасучейский детский сад "Тополек" </c:v>
                </c:pt>
                <c:pt idx="5">
                  <c:v>МБУ ДО Дом детского творчества</c:v>
                </c:pt>
              </c:strCache>
            </c:strRef>
          </c:cat>
          <c:val>
            <c:numRef>
              <c:f>Лист1!$E$94:$E$99</c:f>
              <c:numCache>
                <c:formatCode>0</c:formatCode>
                <c:ptCount val="6"/>
                <c:pt idx="0">
                  <c:v>79.370078740157496</c:v>
                </c:pt>
                <c:pt idx="1">
                  <c:v>100</c:v>
                </c:pt>
                <c:pt idx="2">
                  <c:v>79</c:v>
                </c:pt>
                <c:pt idx="3">
                  <c:v>87.283950617283949</c:v>
                </c:pt>
                <c:pt idx="4">
                  <c:v>85.437788018433196</c:v>
                </c:pt>
                <c:pt idx="5">
                  <c:v>95.384615384615387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49-9140-AD5F-6712C8B914AD}"/>
            </c:ext>
          </c:extLst>
        </c:ser>
        <c:gapWidth val="182"/>
        <c:axId val="49042560"/>
        <c:axId val="49044096"/>
      </c:barChart>
      <c:catAx>
        <c:axId val="490425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4096"/>
        <c:crosses val="autoZero"/>
        <c:auto val="1"/>
        <c:lblAlgn val="ctr"/>
        <c:lblOffset val="100"/>
      </c:catAx>
      <c:valAx>
        <c:axId val="490440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04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170243</xdr:rowOff>
    </xdr:from>
    <xdr:to>
      <xdr:col>5</xdr:col>
      <xdr:colOff>105833</xdr:colOff>
      <xdr:row>88</xdr:row>
      <xdr:rowOff>43393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1D54C5E5-63C1-1E42-9EEF-0C0B66C19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125186</xdr:colOff>
      <xdr:row>50</xdr:row>
      <xdr:rowOff>4233</xdr:rowOff>
    </xdr:from>
    <xdr:to>
      <xdr:col>11</xdr:col>
      <xdr:colOff>125186</xdr:colOff>
      <xdr:row>88</xdr:row>
      <xdr:rowOff>102959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xmlns="" id="{BC37E957-F424-FD45-9DF8-D2FDFDCED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131284</xdr:colOff>
      <xdr:row>50</xdr:row>
      <xdr:rowOff>8769</xdr:rowOff>
    </xdr:from>
    <xdr:to>
      <xdr:col>17</xdr:col>
      <xdr:colOff>473731</xdr:colOff>
      <xdr:row>88</xdr:row>
      <xdr:rowOff>107495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xmlns="" id="{DB7131F0-D469-6546-A791-C78254CE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555625</xdr:colOff>
      <xdr:row>50</xdr:row>
      <xdr:rowOff>18345</xdr:rowOff>
    </xdr:from>
    <xdr:to>
      <xdr:col>24</xdr:col>
      <xdr:colOff>0</xdr:colOff>
      <xdr:row>86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xmlns="" id="{08A2013A-BBB0-6243-A9F0-BFB06E86D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555273</xdr:colOff>
      <xdr:row>50</xdr:row>
      <xdr:rowOff>18345</xdr:rowOff>
    </xdr:from>
    <xdr:to>
      <xdr:col>30</xdr:col>
      <xdr:colOff>462139</xdr:colOff>
      <xdr:row>86</xdr:row>
      <xdr:rowOff>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xmlns="" id="{8DBE8A99-0A04-6E49-A433-9A16D3D9D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286504</xdr:colOff>
      <xdr:row>89</xdr:row>
      <xdr:rowOff>33714</xdr:rowOff>
    </xdr:from>
    <xdr:to>
      <xdr:col>11</xdr:col>
      <xdr:colOff>476249</xdr:colOff>
      <xdr:row>89</xdr:row>
      <xdr:rowOff>3968750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651A5D93-1A26-4D45-946A-47A2F0A2E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88</xdr:row>
      <xdr:rowOff>201084</xdr:rowOff>
    </xdr:from>
    <xdr:to>
      <xdr:col>5</xdr:col>
      <xdr:colOff>272143</xdr:colOff>
      <xdr:row>89</xdr:row>
      <xdr:rowOff>3981905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3A7DFA3A-FFAC-9846-9DBA-7A6C56C61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519338</xdr:colOff>
      <xdr:row>89</xdr:row>
      <xdr:rowOff>48077</xdr:rowOff>
    </xdr:from>
    <xdr:to>
      <xdr:col>17</xdr:col>
      <xdr:colOff>644070</xdr:colOff>
      <xdr:row>89</xdr:row>
      <xdr:rowOff>3989917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AEDA665B-06DA-444E-B577-FC79AF6D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746882</xdr:colOff>
      <xdr:row>89</xdr:row>
      <xdr:rowOff>4155065</xdr:rowOff>
    </xdr:from>
    <xdr:to>
      <xdr:col>14</xdr:col>
      <xdr:colOff>318004</xdr:colOff>
      <xdr:row>104</xdr:row>
      <xdr:rowOff>79374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800C9071-13D0-084E-9A57-D6ECA4DB9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337156</xdr:colOff>
      <xdr:row>89</xdr:row>
      <xdr:rowOff>4077556</xdr:rowOff>
    </xdr:from>
    <xdr:to>
      <xdr:col>20</xdr:col>
      <xdr:colOff>366185</xdr:colOff>
      <xdr:row>104</xdr:row>
      <xdr:rowOff>5291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E5E9C8FE-FBF3-F343-993D-61A3C7412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23132</xdr:colOff>
      <xdr:row>105</xdr:row>
      <xdr:rowOff>79375</xdr:rowOff>
    </xdr:from>
    <xdr:to>
      <xdr:col>20</xdr:col>
      <xdr:colOff>239032</xdr:colOff>
      <xdr:row>130</xdr:row>
      <xdr:rowOff>31750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50A24A7F-638C-C84E-85A2-3BBC14B41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15875</xdr:colOff>
      <xdr:row>109</xdr:row>
      <xdr:rowOff>36287</xdr:rowOff>
    </xdr:from>
    <xdr:to>
      <xdr:col>30</xdr:col>
      <xdr:colOff>472468</xdr:colOff>
      <xdr:row>168</xdr:row>
      <xdr:rowOff>172357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EB00A235-DD53-A346-997D-5A3374F04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25"/>
  <sheetViews>
    <sheetView tabSelected="1" zoomScale="60" zoomScaleNormal="60" workbookViewId="0">
      <pane xSplit="21" ySplit="2" topLeftCell="Z81" activePane="bottomRight" state="frozen"/>
      <selection pane="topRight" activeCell="W1" sqref="W1"/>
      <selection pane="bottomLeft" activeCell="A3" sqref="A3"/>
      <selection pane="bottomRight" activeCell="AG91" sqref="AG91:AL96"/>
    </sheetView>
  </sheetViews>
  <sheetFormatPr defaultColWidth="8.85546875" defaultRowHeight="15"/>
  <cols>
    <col min="1" max="1" width="49.85546875" customWidth="1"/>
    <col min="2" max="2" width="9.7109375" customWidth="1"/>
    <col min="3" max="4" width="10.7109375" customWidth="1"/>
    <col min="5" max="5" width="10.7109375" bestFit="1" customWidth="1"/>
    <col min="6" max="6" width="11.85546875" bestFit="1" customWidth="1"/>
    <col min="7" max="7" width="10.7109375" bestFit="1" customWidth="1"/>
    <col min="8" max="8" width="11.7109375" bestFit="1" customWidth="1"/>
    <col min="9" max="9" width="10.7109375" bestFit="1" customWidth="1"/>
    <col min="10" max="10" width="11.7109375" bestFit="1" customWidth="1"/>
    <col min="11" max="11" width="12" bestFit="1" customWidth="1"/>
    <col min="12" max="12" width="11.85546875" bestFit="1" customWidth="1"/>
    <col min="13" max="14" width="11.7109375" bestFit="1" customWidth="1"/>
    <col min="15" max="15" width="10.7109375" bestFit="1" customWidth="1"/>
    <col min="16" max="17" width="11.7109375" bestFit="1" customWidth="1"/>
    <col min="18" max="18" width="10.85546875" bestFit="1" customWidth="1"/>
    <col min="19" max="19" width="10.7109375" bestFit="1" customWidth="1"/>
    <col min="20" max="20" width="12" bestFit="1" customWidth="1"/>
    <col min="21" max="21" width="11.7109375" customWidth="1"/>
    <col min="22" max="22" width="40.140625" customWidth="1"/>
    <col min="23" max="23" width="10.42578125" customWidth="1"/>
    <col min="24" max="35" width="8.85546875" customWidth="1"/>
    <col min="36" max="36" width="8.7109375" customWidth="1"/>
    <col min="37" max="38" width="8.85546875" customWidth="1"/>
  </cols>
  <sheetData>
    <row r="1" spans="1:36" ht="15.75">
      <c r="A1" s="92" t="s">
        <v>0</v>
      </c>
      <c r="B1" s="93" t="s">
        <v>1</v>
      </c>
      <c r="C1" s="93"/>
      <c r="D1" s="93"/>
      <c r="E1" s="93"/>
      <c r="F1" s="93"/>
      <c r="G1" s="93"/>
      <c r="H1" s="93"/>
      <c r="I1" s="93"/>
      <c r="J1" s="93"/>
      <c r="K1" s="93"/>
      <c r="L1" s="94" t="s">
        <v>2</v>
      </c>
      <c r="M1" s="94"/>
      <c r="N1" s="94"/>
      <c r="O1" s="94"/>
      <c r="P1" s="95" t="s">
        <v>3</v>
      </c>
      <c r="Q1" s="95"/>
      <c r="R1" s="95"/>
      <c r="S1" s="95"/>
      <c r="T1" s="95"/>
      <c r="U1" s="101" t="s">
        <v>4</v>
      </c>
      <c r="V1" s="101"/>
      <c r="W1" s="101"/>
      <c r="X1" s="101"/>
      <c r="Y1" s="101"/>
      <c r="Z1" s="101"/>
      <c r="AA1" s="101"/>
      <c r="AB1" s="91" t="s">
        <v>5</v>
      </c>
      <c r="AC1" s="91"/>
      <c r="AD1" s="91"/>
      <c r="AE1" s="91"/>
      <c r="AF1" s="91"/>
      <c r="AG1" s="91"/>
      <c r="AH1" s="91"/>
      <c r="AI1" s="102" t="s">
        <v>6</v>
      </c>
      <c r="AJ1" s="86" t="s">
        <v>7</v>
      </c>
    </row>
    <row r="2" spans="1:36" ht="330.75">
      <c r="A2" s="92"/>
      <c r="B2" s="87" t="s">
        <v>45</v>
      </c>
      <c r="C2" s="87"/>
      <c r="D2" s="87"/>
      <c r="E2" s="87"/>
      <c r="F2" s="11" t="s">
        <v>46</v>
      </c>
      <c r="G2" s="87" t="s">
        <v>47</v>
      </c>
      <c r="H2" s="87"/>
      <c r="I2" s="87"/>
      <c r="J2" s="87"/>
      <c r="K2" s="7" t="s">
        <v>8</v>
      </c>
      <c r="L2" s="10" t="s">
        <v>9</v>
      </c>
      <c r="M2" s="88" t="s">
        <v>10</v>
      </c>
      <c r="N2" s="88"/>
      <c r="O2" s="23" t="s">
        <v>11</v>
      </c>
      <c r="P2" s="24" t="s">
        <v>50</v>
      </c>
      <c r="Q2" s="24" t="s">
        <v>51</v>
      </c>
      <c r="R2" s="89" t="s">
        <v>52</v>
      </c>
      <c r="S2" s="89"/>
      <c r="T2" s="25" t="s">
        <v>12</v>
      </c>
      <c r="U2" s="72" t="s">
        <v>13</v>
      </c>
      <c r="V2" s="72"/>
      <c r="W2" s="72" t="s">
        <v>14</v>
      </c>
      <c r="X2" s="72"/>
      <c r="Y2" s="72" t="s">
        <v>15</v>
      </c>
      <c r="Z2" s="72"/>
      <c r="AA2" s="26" t="s">
        <v>16</v>
      </c>
      <c r="AB2" s="90" t="s">
        <v>17</v>
      </c>
      <c r="AC2" s="74"/>
      <c r="AD2" s="90" t="s">
        <v>18</v>
      </c>
      <c r="AE2" s="74"/>
      <c r="AF2" s="73" t="s">
        <v>19</v>
      </c>
      <c r="AG2" s="74"/>
      <c r="AH2" s="27" t="s">
        <v>20</v>
      </c>
      <c r="AI2" s="102"/>
      <c r="AJ2" s="86"/>
    </row>
    <row r="3" spans="1:36" ht="408">
      <c r="A3" s="1"/>
      <c r="B3" s="2" t="s">
        <v>21</v>
      </c>
      <c r="C3" s="2" t="s">
        <v>22</v>
      </c>
      <c r="D3" s="3" t="s">
        <v>23</v>
      </c>
      <c r="E3" s="2" t="s">
        <v>24</v>
      </c>
      <c r="F3" s="4" t="s">
        <v>25</v>
      </c>
      <c r="G3" s="2" t="s">
        <v>26</v>
      </c>
      <c r="H3" s="4" t="s">
        <v>27</v>
      </c>
      <c r="I3" s="2" t="s">
        <v>28</v>
      </c>
      <c r="J3" s="2" t="s">
        <v>27</v>
      </c>
      <c r="K3" s="8"/>
      <c r="L3" s="5" t="s">
        <v>29</v>
      </c>
      <c r="M3" s="4" t="s">
        <v>30</v>
      </c>
      <c r="N3" s="2" t="s">
        <v>27</v>
      </c>
      <c r="O3" s="9"/>
      <c r="P3" s="4" t="s">
        <v>31</v>
      </c>
      <c r="Q3" s="4" t="s">
        <v>32</v>
      </c>
      <c r="R3" s="4" t="s">
        <v>33</v>
      </c>
      <c r="S3" s="4" t="s">
        <v>34</v>
      </c>
      <c r="T3" s="14"/>
      <c r="U3" s="4" t="s">
        <v>35</v>
      </c>
      <c r="V3" s="2" t="s">
        <v>27</v>
      </c>
      <c r="W3" s="4" t="s">
        <v>36</v>
      </c>
      <c r="X3" s="2" t="s">
        <v>27</v>
      </c>
      <c r="Y3" s="4" t="s">
        <v>37</v>
      </c>
      <c r="Z3" s="2" t="s">
        <v>27</v>
      </c>
      <c r="AA3" s="16"/>
      <c r="AB3" s="4" t="s">
        <v>38</v>
      </c>
      <c r="AC3" s="2" t="s">
        <v>27</v>
      </c>
      <c r="AD3" s="4" t="s">
        <v>39</v>
      </c>
      <c r="AE3" s="2" t="s">
        <v>27</v>
      </c>
      <c r="AF3" s="4" t="s">
        <v>40</v>
      </c>
      <c r="AG3" s="2" t="s">
        <v>27</v>
      </c>
      <c r="AH3" s="18"/>
      <c r="AI3" s="20"/>
      <c r="AJ3" s="6"/>
    </row>
    <row r="4" spans="1:36" ht="15.95" customHeight="1">
      <c r="A4" s="96" t="s">
        <v>70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8"/>
    </row>
    <row r="5" spans="1:36" ht="15.75">
      <c r="A5" s="41" t="s">
        <v>41</v>
      </c>
      <c r="B5" s="41">
        <v>10</v>
      </c>
      <c r="C5" s="41">
        <v>14</v>
      </c>
      <c r="D5" s="41">
        <v>50</v>
      </c>
      <c r="E5" s="41">
        <v>50</v>
      </c>
      <c r="F5" s="41">
        <v>3</v>
      </c>
      <c r="G5" s="41">
        <v>98</v>
      </c>
      <c r="H5" s="41">
        <v>127</v>
      </c>
      <c r="I5" s="41">
        <v>82</v>
      </c>
      <c r="J5" s="41">
        <v>127</v>
      </c>
      <c r="K5" s="50"/>
      <c r="L5" s="12">
        <v>7</v>
      </c>
      <c r="M5" s="12">
        <v>98</v>
      </c>
      <c r="N5" s="13">
        <v>127</v>
      </c>
      <c r="O5" s="51"/>
      <c r="P5" s="15">
        <v>2</v>
      </c>
      <c r="Q5" s="15">
        <v>3</v>
      </c>
      <c r="R5" s="15">
        <v>7</v>
      </c>
      <c r="S5" s="15">
        <v>9</v>
      </c>
      <c r="T5" s="56"/>
      <c r="U5" s="17">
        <v>106</v>
      </c>
      <c r="V5" s="17">
        <v>127</v>
      </c>
      <c r="W5" s="17">
        <v>107</v>
      </c>
      <c r="X5" s="17">
        <v>127</v>
      </c>
      <c r="Y5" s="17">
        <v>78</v>
      </c>
      <c r="Z5" s="17">
        <v>127</v>
      </c>
      <c r="AA5" s="48"/>
      <c r="AB5" s="19">
        <v>109</v>
      </c>
      <c r="AC5" s="19">
        <v>127</v>
      </c>
      <c r="AD5" s="19">
        <v>112</v>
      </c>
      <c r="AE5" s="19">
        <v>127</v>
      </c>
      <c r="AF5" s="19">
        <v>110</v>
      </c>
      <c r="AG5" s="19">
        <v>127</v>
      </c>
      <c r="AH5" s="49"/>
      <c r="AI5" s="21"/>
      <c r="AJ5" s="22">
        <v>127</v>
      </c>
    </row>
    <row r="6" spans="1:36" ht="15.75">
      <c r="A6" s="54" t="s">
        <v>42</v>
      </c>
      <c r="B6" s="103">
        <f>0.5*((B5/C5)+(D5/E5))*100</f>
        <v>85.714285714285722</v>
      </c>
      <c r="C6" s="103"/>
      <c r="D6" s="103"/>
      <c r="E6" s="103"/>
      <c r="F6" s="54">
        <v>90</v>
      </c>
      <c r="G6" s="103">
        <f>0.5*(G5/H5+I5/J5)*100</f>
        <v>70.866141732283467</v>
      </c>
      <c r="H6" s="103"/>
      <c r="I6" s="103"/>
      <c r="J6" s="103"/>
      <c r="K6" s="50">
        <f>B6+F6+G6</f>
        <v>246.58042744656919</v>
      </c>
      <c r="L6" s="55">
        <v>100</v>
      </c>
      <c r="M6" s="104">
        <f>M5/N5*100</f>
        <v>77.165354330708652</v>
      </c>
      <c r="N6" s="104"/>
      <c r="O6" s="51">
        <f>(L6+M6)/2</f>
        <v>88.582677165354326</v>
      </c>
      <c r="P6" s="56">
        <f>P5*20</f>
        <v>40</v>
      </c>
      <c r="Q6" s="56">
        <f>Q5*20</f>
        <v>60</v>
      </c>
      <c r="R6" s="105">
        <f>R5/S5*100</f>
        <v>77.777777777777786</v>
      </c>
      <c r="S6" s="105"/>
      <c r="T6" s="56"/>
      <c r="U6" s="80">
        <f>U5/V5*100</f>
        <v>83.464566929133852</v>
      </c>
      <c r="V6" s="80"/>
      <c r="W6" s="80">
        <f>W5/X5*100</f>
        <v>84.251968503937007</v>
      </c>
      <c r="X6" s="80"/>
      <c r="Y6" s="80">
        <f>Y5/Z5*100</f>
        <v>61.417322834645674</v>
      </c>
      <c r="Z6" s="80"/>
      <c r="AA6" s="48">
        <f>SUM(U6:Z6)</f>
        <v>229.13385826771656</v>
      </c>
      <c r="AB6" s="81">
        <f>AB5/AC5*100</f>
        <v>85.826771653543304</v>
      </c>
      <c r="AC6" s="81"/>
      <c r="AD6" s="81">
        <f>AD5/AE5*100</f>
        <v>88.188976377952756</v>
      </c>
      <c r="AE6" s="81"/>
      <c r="AF6" s="81">
        <f>AF5/AG5*100</f>
        <v>86.614173228346459</v>
      </c>
      <c r="AG6" s="81"/>
      <c r="AH6" s="49">
        <f>SUM(AB6:AG6)</f>
        <v>260.62992125984249</v>
      </c>
      <c r="AI6" s="21"/>
    </row>
    <row r="7" spans="1:36" ht="15.75">
      <c r="A7" s="59" t="s">
        <v>43</v>
      </c>
      <c r="B7" s="106">
        <v>0.3</v>
      </c>
      <c r="C7" s="107"/>
      <c r="D7" s="107"/>
      <c r="E7" s="107"/>
      <c r="F7" s="58">
        <v>0.3</v>
      </c>
      <c r="G7" s="106">
        <v>0.4</v>
      </c>
      <c r="H7" s="107"/>
      <c r="I7" s="107"/>
      <c r="J7" s="107"/>
      <c r="K7" s="50"/>
      <c r="L7" s="58">
        <v>0.5</v>
      </c>
      <c r="M7" s="85">
        <v>0.5</v>
      </c>
      <c r="N7" s="76"/>
      <c r="O7" s="51"/>
      <c r="P7" s="45">
        <v>0.3</v>
      </c>
      <c r="Q7" s="45">
        <v>0.4</v>
      </c>
      <c r="R7" s="76">
        <v>0.3</v>
      </c>
      <c r="S7" s="76"/>
      <c r="T7" s="56"/>
      <c r="U7" s="76">
        <v>0.4</v>
      </c>
      <c r="V7" s="76"/>
      <c r="W7" s="76">
        <v>0.4</v>
      </c>
      <c r="X7" s="76"/>
      <c r="Y7" s="76">
        <v>0.2</v>
      </c>
      <c r="Z7" s="76"/>
      <c r="AA7" s="48"/>
      <c r="AB7" s="76">
        <v>0.3</v>
      </c>
      <c r="AC7" s="76"/>
      <c r="AD7" s="76">
        <v>0.2</v>
      </c>
      <c r="AE7" s="76"/>
      <c r="AF7" s="76">
        <v>0.5</v>
      </c>
      <c r="AG7" s="76"/>
      <c r="AH7" s="49"/>
      <c r="AI7" s="21"/>
    </row>
    <row r="8" spans="1:36" ht="15.75">
      <c r="A8" s="52" t="s">
        <v>44</v>
      </c>
      <c r="B8" s="99">
        <f>B6*B7</f>
        <v>25.714285714285715</v>
      </c>
      <c r="C8" s="99"/>
      <c r="D8" s="99"/>
      <c r="E8" s="99"/>
      <c r="F8" s="52">
        <f>F6*F7</f>
        <v>27</v>
      </c>
      <c r="G8" s="99">
        <f>G6*G7</f>
        <v>28.346456692913389</v>
      </c>
      <c r="H8" s="99"/>
      <c r="I8" s="99"/>
      <c r="J8" s="99"/>
      <c r="K8" s="50">
        <f>B8+F8+G8</f>
        <v>81.060742407199101</v>
      </c>
      <c r="L8" s="53">
        <f>L6*L7</f>
        <v>50</v>
      </c>
      <c r="M8" s="100">
        <f>M6*M7</f>
        <v>38.582677165354326</v>
      </c>
      <c r="N8" s="83"/>
      <c r="O8" s="51">
        <f>L8+M8</f>
        <v>88.582677165354326</v>
      </c>
      <c r="P8" s="44">
        <f>P6*P7</f>
        <v>12</v>
      </c>
      <c r="Q8" s="44">
        <f>Q6*Q7</f>
        <v>24</v>
      </c>
      <c r="R8" s="44">
        <f>R6*R7</f>
        <v>23.333333333333336</v>
      </c>
      <c r="S8" s="44"/>
      <c r="T8" s="56">
        <f>SUM(P8:S8)</f>
        <v>59.333333333333336</v>
      </c>
      <c r="U8" s="84">
        <f>U6*U7</f>
        <v>33.385826771653541</v>
      </c>
      <c r="V8" s="84"/>
      <c r="W8" s="84">
        <f>W6*W7</f>
        <v>33.700787401574807</v>
      </c>
      <c r="X8" s="84"/>
      <c r="Y8" s="84">
        <f>Y6*Y7</f>
        <v>12.283464566929135</v>
      </c>
      <c r="Z8" s="84"/>
      <c r="AA8" s="48">
        <f>SUM(U8:Z8)</f>
        <v>79.370078740157496</v>
      </c>
      <c r="AB8" s="75">
        <f>AB6*AB7</f>
        <v>25.748031496062989</v>
      </c>
      <c r="AC8" s="75"/>
      <c r="AD8" s="75">
        <f>AD6*AD7</f>
        <v>17.637795275590552</v>
      </c>
      <c r="AE8" s="75"/>
      <c r="AF8" s="75">
        <f>AF6*AF7</f>
        <v>43.30708661417323</v>
      </c>
      <c r="AG8" s="75"/>
      <c r="AH8" s="49">
        <f>SUM(AB8:AG8)</f>
        <v>86.69291338582677</v>
      </c>
      <c r="AI8" s="21">
        <f>(K8+O8+T8+AA8+AH8)/5</f>
        <v>79.007949006374218</v>
      </c>
    </row>
    <row r="9" spans="1:36">
      <c r="A9" s="77" t="s">
        <v>65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6" ht="15.75">
      <c r="A10" s="57" t="s">
        <v>41</v>
      </c>
      <c r="B10" s="57">
        <v>2</v>
      </c>
      <c r="C10" s="57">
        <v>14</v>
      </c>
      <c r="D10" s="57">
        <v>44</v>
      </c>
      <c r="E10" s="57">
        <v>50</v>
      </c>
      <c r="F10" s="57">
        <v>2</v>
      </c>
      <c r="G10" s="57">
        <v>16</v>
      </c>
      <c r="H10" s="57">
        <v>16</v>
      </c>
      <c r="I10" s="57">
        <v>13</v>
      </c>
      <c r="J10" s="57">
        <v>16</v>
      </c>
      <c r="K10" s="50"/>
      <c r="L10" s="12">
        <v>7</v>
      </c>
      <c r="M10" s="13">
        <v>16</v>
      </c>
      <c r="N10" s="13">
        <v>16</v>
      </c>
      <c r="O10" s="51"/>
      <c r="P10" s="15">
        <v>1</v>
      </c>
      <c r="Q10" s="15">
        <v>4</v>
      </c>
      <c r="R10" s="15">
        <v>0</v>
      </c>
      <c r="S10" s="15">
        <v>0</v>
      </c>
      <c r="T10" s="56"/>
      <c r="U10" s="17">
        <v>16</v>
      </c>
      <c r="V10" s="17">
        <v>16</v>
      </c>
      <c r="W10" s="17">
        <v>16</v>
      </c>
      <c r="X10" s="17">
        <v>16</v>
      </c>
      <c r="Y10" s="17">
        <v>16</v>
      </c>
      <c r="Z10" s="17">
        <v>16</v>
      </c>
      <c r="AA10" s="48"/>
      <c r="AB10" s="19">
        <v>16</v>
      </c>
      <c r="AC10" s="19">
        <v>16</v>
      </c>
      <c r="AD10" s="19">
        <v>16</v>
      </c>
      <c r="AE10" s="19">
        <v>16</v>
      </c>
      <c r="AF10" s="19">
        <v>16</v>
      </c>
      <c r="AG10" s="19">
        <v>16</v>
      </c>
      <c r="AH10" s="49"/>
      <c r="AI10" s="42"/>
      <c r="AJ10" s="60">
        <v>16</v>
      </c>
    </row>
    <row r="11" spans="1:36" ht="15.75">
      <c r="A11" s="50" t="s">
        <v>42</v>
      </c>
      <c r="B11" s="78">
        <f>0.5*((B10/C10)+(D10/E10))*100</f>
        <v>51.142857142857146</v>
      </c>
      <c r="C11" s="78"/>
      <c r="D11" s="78"/>
      <c r="E11" s="78"/>
      <c r="F11" s="50">
        <v>60</v>
      </c>
      <c r="G11" s="78">
        <f>0.5*(G10/H10+I10/J10)*100</f>
        <v>90.625</v>
      </c>
      <c r="H11" s="78"/>
      <c r="I11" s="78"/>
      <c r="J11" s="78"/>
      <c r="K11" s="50">
        <f>B11+F11+G11</f>
        <v>201.76785714285714</v>
      </c>
      <c r="L11" s="62">
        <v>100</v>
      </c>
      <c r="M11" s="79">
        <f>M10/N10*100</f>
        <v>100</v>
      </c>
      <c r="N11" s="79"/>
      <c r="O11" s="51">
        <f>(L11+M11)/2</f>
        <v>100</v>
      </c>
      <c r="P11" s="56">
        <f>P10*20</f>
        <v>20</v>
      </c>
      <c r="Q11" s="56">
        <v>100</v>
      </c>
      <c r="R11" s="56">
        <v>0</v>
      </c>
      <c r="S11" s="56"/>
      <c r="T11" s="56"/>
      <c r="U11" s="80">
        <f>U10/V10*100</f>
        <v>100</v>
      </c>
      <c r="V11" s="80"/>
      <c r="W11" s="80">
        <f>W10/X10*100</f>
        <v>100</v>
      </c>
      <c r="X11" s="80"/>
      <c r="Y11" s="80">
        <f>Y10/Z10*100</f>
        <v>100</v>
      </c>
      <c r="Z11" s="80"/>
      <c r="AA11" s="48">
        <f>SUM(U11:Z11)</f>
        <v>300</v>
      </c>
      <c r="AB11" s="81">
        <f>AB10/AC10*100</f>
        <v>100</v>
      </c>
      <c r="AC11" s="81"/>
      <c r="AD11" s="81">
        <f>AD10/AE10*100</f>
        <v>100</v>
      </c>
      <c r="AE11" s="81"/>
      <c r="AF11" s="81">
        <f>AF10/AG10*100</f>
        <v>100</v>
      </c>
      <c r="AG11" s="81"/>
      <c r="AH11" s="49">
        <f>SUM(AB11:AG11)</f>
        <v>300</v>
      </c>
      <c r="AI11" s="42"/>
    </row>
    <row r="12" spans="1:36" ht="15.75">
      <c r="A12" s="45" t="s">
        <v>43</v>
      </c>
      <c r="B12" s="76">
        <v>0.3</v>
      </c>
      <c r="C12" s="76"/>
      <c r="D12" s="76"/>
      <c r="E12" s="76"/>
      <c r="F12" s="45">
        <v>0.3</v>
      </c>
      <c r="G12" s="76">
        <v>0.4</v>
      </c>
      <c r="H12" s="76"/>
      <c r="I12" s="76"/>
      <c r="J12" s="76"/>
      <c r="K12" s="50"/>
      <c r="L12" s="45">
        <v>0.5</v>
      </c>
      <c r="M12" s="76">
        <v>0.5</v>
      </c>
      <c r="N12" s="76"/>
      <c r="O12" s="51"/>
      <c r="P12" s="45">
        <v>0.3</v>
      </c>
      <c r="Q12" s="45">
        <v>0.4</v>
      </c>
      <c r="R12" s="45">
        <v>0.3</v>
      </c>
      <c r="S12" s="45"/>
      <c r="T12" s="56"/>
      <c r="U12" s="76">
        <v>0.4</v>
      </c>
      <c r="V12" s="76"/>
      <c r="W12" s="76">
        <v>0.4</v>
      </c>
      <c r="X12" s="76"/>
      <c r="Y12" s="76">
        <v>0.2</v>
      </c>
      <c r="Z12" s="76"/>
      <c r="AA12" s="48"/>
      <c r="AB12" s="76">
        <v>0.3</v>
      </c>
      <c r="AC12" s="76"/>
      <c r="AD12" s="76">
        <v>0.2</v>
      </c>
      <c r="AE12" s="76"/>
      <c r="AF12" s="76">
        <v>0.5</v>
      </c>
      <c r="AG12" s="76"/>
      <c r="AH12" s="49"/>
      <c r="AI12" s="42"/>
    </row>
    <row r="13" spans="1:36" ht="15.75">
      <c r="A13" s="46" t="s">
        <v>44</v>
      </c>
      <c r="B13" s="82">
        <f>B11*B12</f>
        <v>15.342857142857143</v>
      </c>
      <c r="C13" s="82"/>
      <c r="D13" s="82"/>
      <c r="E13" s="82"/>
      <c r="F13" s="46">
        <f>F11*F12</f>
        <v>18</v>
      </c>
      <c r="G13" s="82">
        <f>G11*G12</f>
        <v>36.25</v>
      </c>
      <c r="H13" s="82"/>
      <c r="I13" s="82"/>
      <c r="J13" s="82"/>
      <c r="K13" s="50">
        <f>B13+F13+G13</f>
        <v>69.592857142857142</v>
      </c>
      <c r="L13" s="47">
        <f>L11*L12</f>
        <v>50</v>
      </c>
      <c r="M13" s="83">
        <f>M11*M12</f>
        <v>50</v>
      </c>
      <c r="N13" s="83"/>
      <c r="O13" s="51">
        <f>L13+M13</f>
        <v>100</v>
      </c>
      <c r="P13" s="44">
        <f>P11*P12</f>
        <v>6</v>
      </c>
      <c r="Q13" s="44">
        <f>Q11*Q12</f>
        <v>40</v>
      </c>
      <c r="R13" s="44">
        <f>R11*R12</f>
        <v>0</v>
      </c>
      <c r="S13" s="44"/>
      <c r="T13" s="56">
        <f>SUM(P13:S13)</f>
        <v>46</v>
      </c>
      <c r="U13" s="84">
        <f>U11*U12</f>
        <v>40</v>
      </c>
      <c r="V13" s="84"/>
      <c r="W13" s="84">
        <f>W11*W12</f>
        <v>40</v>
      </c>
      <c r="X13" s="84"/>
      <c r="Y13" s="84">
        <f>Y11*Y12</f>
        <v>20</v>
      </c>
      <c r="Z13" s="84"/>
      <c r="AA13" s="48">
        <f>SUM(U13:Z13)</f>
        <v>100</v>
      </c>
      <c r="AB13" s="75">
        <f>AB11*AB12</f>
        <v>30</v>
      </c>
      <c r="AC13" s="75"/>
      <c r="AD13" s="75">
        <f>AD11*AD12</f>
        <v>20</v>
      </c>
      <c r="AE13" s="75"/>
      <c r="AF13" s="75">
        <f>AF11*AF12</f>
        <v>50</v>
      </c>
      <c r="AG13" s="75"/>
      <c r="AH13" s="49">
        <f>SUM(AB13:AG13)</f>
        <v>100</v>
      </c>
      <c r="AI13" s="42">
        <f>(K13+O13+T13+AA13+AH13)/5</f>
        <v>83.118571428571428</v>
      </c>
    </row>
    <row r="14" spans="1:36">
      <c r="A14" s="77" t="s">
        <v>66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</row>
    <row r="15" spans="1:36" ht="15.75">
      <c r="A15" s="57" t="s">
        <v>41</v>
      </c>
      <c r="B15" s="57">
        <v>2</v>
      </c>
      <c r="C15" s="57">
        <v>14</v>
      </c>
      <c r="D15" s="57">
        <v>40</v>
      </c>
      <c r="E15" s="57">
        <v>50</v>
      </c>
      <c r="F15" s="57">
        <v>4</v>
      </c>
      <c r="G15" s="57">
        <v>23</v>
      </c>
      <c r="H15" s="57">
        <v>40</v>
      </c>
      <c r="I15" s="57">
        <v>27</v>
      </c>
      <c r="J15" s="57">
        <v>40</v>
      </c>
      <c r="K15" s="50"/>
      <c r="L15" s="12">
        <v>7</v>
      </c>
      <c r="M15" s="13">
        <v>29</v>
      </c>
      <c r="N15" s="13">
        <v>40</v>
      </c>
      <c r="O15" s="51"/>
      <c r="P15" s="15">
        <v>1</v>
      </c>
      <c r="Q15" s="15">
        <v>3</v>
      </c>
      <c r="R15" s="15">
        <v>3</v>
      </c>
      <c r="S15" s="66">
        <v>4</v>
      </c>
      <c r="T15" s="56"/>
      <c r="U15" s="17">
        <v>35</v>
      </c>
      <c r="V15" s="17">
        <v>40</v>
      </c>
      <c r="W15" s="17">
        <v>29</v>
      </c>
      <c r="X15" s="17">
        <v>40</v>
      </c>
      <c r="Y15" s="17">
        <v>30</v>
      </c>
      <c r="Z15" s="17">
        <v>40</v>
      </c>
      <c r="AA15" s="48"/>
      <c r="AB15" s="19">
        <v>31</v>
      </c>
      <c r="AC15" s="19">
        <v>40</v>
      </c>
      <c r="AD15" s="19">
        <v>35</v>
      </c>
      <c r="AE15" s="19">
        <v>40</v>
      </c>
      <c r="AF15" s="19">
        <v>37</v>
      </c>
      <c r="AG15" s="19">
        <v>40</v>
      </c>
      <c r="AH15" s="49"/>
      <c r="AI15" s="42"/>
      <c r="AJ15" s="60">
        <v>40</v>
      </c>
    </row>
    <row r="16" spans="1:36" ht="15.75">
      <c r="A16" s="50" t="s">
        <v>42</v>
      </c>
      <c r="B16" s="78">
        <f>0.5*((B15/C15)+(D15/E15))*100</f>
        <v>47.142857142857139</v>
      </c>
      <c r="C16" s="78"/>
      <c r="D16" s="78"/>
      <c r="E16" s="78"/>
      <c r="F16" s="50">
        <v>100</v>
      </c>
      <c r="G16" s="78">
        <f>0.5*(G15/H15+I15/J15)*100</f>
        <v>62.5</v>
      </c>
      <c r="H16" s="78"/>
      <c r="I16" s="78"/>
      <c r="J16" s="78"/>
      <c r="K16" s="50">
        <f>B16+F16+G16</f>
        <v>209.64285714285714</v>
      </c>
      <c r="L16" s="62">
        <v>100</v>
      </c>
      <c r="M16" s="79">
        <f>M15/N15*100</f>
        <v>72.5</v>
      </c>
      <c r="N16" s="79"/>
      <c r="O16" s="51">
        <f>(L16+M16)/2</f>
        <v>86.25</v>
      </c>
      <c r="P16" s="56">
        <f>P15*20</f>
        <v>20</v>
      </c>
      <c r="Q16" s="56">
        <v>60</v>
      </c>
      <c r="R16" s="56">
        <f>R15/S15*100</f>
        <v>75</v>
      </c>
      <c r="S16" s="56"/>
      <c r="T16" s="56"/>
      <c r="U16" s="80">
        <f>U15/V15*100</f>
        <v>87.5</v>
      </c>
      <c r="V16" s="80"/>
      <c r="W16" s="80">
        <f>W15/X15*100</f>
        <v>72.5</v>
      </c>
      <c r="X16" s="80"/>
      <c r="Y16" s="80">
        <f>Y15/Z15*100</f>
        <v>75</v>
      </c>
      <c r="Z16" s="80"/>
      <c r="AA16" s="48">
        <f>SUM(U16:Z16)</f>
        <v>235</v>
      </c>
      <c r="AB16" s="81">
        <f>AB15/AC15*100</f>
        <v>77.5</v>
      </c>
      <c r="AC16" s="81"/>
      <c r="AD16" s="81">
        <f>AD15/AE15*100</f>
        <v>87.5</v>
      </c>
      <c r="AE16" s="81"/>
      <c r="AF16" s="81">
        <f>AF15/AG15*100</f>
        <v>92.5</v>
      </c>
      <c r="AG16" s="81"/>
      <c r="AH16" s="49">
        <f>SUM(AB16:AG16)</f>
        <v>257.5</v>
      </c>
      <c r="AI16" s="42"/>
    </row>
    <row r="17" spans="1:36" ht="15.75">
      <c r="A17" s="45" t="s">
        <v>43</v>
      </c>
      <c r="B17" s="76">
        <v>0.3</v>
      </c>
      <c r="C17" s="76"/>
      <c r="D17" s="76"/>
      <c r="E17" s="76"/>
      <c r="F17" s="45">
        <v>0.3</v>
      </c>
      <c r="G17" s="76">
        <v>0.4</v>
      </c>
      <c r="H17" s="76"/>
      <c r="I17" s="76"/>
      <c r="J17" s="76"/>
      <c r="K17" s="50"/>
      <c r="L17" s="45">
        <v>0.5</v>
      </c>
      <c r="M17" s="76">
        <v>0.5</v>
      </c>
      <c r="N17" s="76"/>
      <c r="O17" s="51"/>
      <c r="P17" s="45">
        <v>0.3</v>
      </c>
      <c r="Q17" s="45">
        <v>0.4</v>
      </c>
      <c r="R17" s="45">
        <v>0.3</v>
      </c>
      <c r="S17" s="45"/>
      <c r="T17" s="56"/>
      <c r="U17" s="76">
        <v>0.4</v>
      </c>
      <c r="V17" s="76"/>
      <c r="W17" s="76">
        <v>0.4</v>
      </c>
      <c r="X17" s="76"/>
      <c r="Y17" s="76">
        <v>0.2</v>
      </c>
      <c r="Z17" s="76"/>
      <c r="AA17" s="48"/>
      <c r="AB17" s="76">
        <v>0.3</v>
      </c>
      <c r="AC17" s="76"/>
      <c r="AD17" s="76">
        <v>0.2</v>
      </c>
      <c r="AE17" s="76"/>
      <c r="AF17" s="76">
        <v>0.5</v>
      </c>
      <c r="AG17" s="76"/>
      <c r="AH17" s="49"/>
      <c r="AI17" s="42"/>
    </row>
    <row r="18" spans="1:36" ht="15.75">
      <c r="A18" s="46" t="s">
        <v>44</v>
      </c>
      <c r="B18" s="82">
        <f>B16*B17</f>
        <v>14.142857142857141</v>
      </c>
      <c r="C18" s="82"/>
      <c r="D18" s="82"/>
      <c r="E18" s="82"/>
      <c r="F18" s="46">
        <f>F16*F17</f>
        <v>30</v>
      </c>
      <c r="G18" s="82">
        <f>G16*G17</f>
        <v>25</v>
      </c>
      <c r="H18" s="82"/>
      <c r="I18" s="82"/>
      <c r="J18" s="82"/>
      <c r="K18" s="50">
        <f>B18+F18+G18</f>
        <v>69.142857142857139</v>
      </c>
      <c r="L18" s="47">
        <f>L16*L17</f>
        <v>50</v>
      </c>
      <c r="M18" s="83">
        <f>M16*M17</f>
        <v>36.25</v>
      </c>
      <c r="N18" s="83"/>
      <c r="O18" s="51">
        <f>L18+M18</f>
        <v>86.25</v>
      </c>
      <c r="P18" s="44">
        <f>P16*P17</f>
        <v>6</v>
      </c>
      <c r="Q18" s="44">
        <f>Q16*Q17</f>
        <v>24</v>
      </c>
      <c r="R18" s="44">
        <f>R16*R17</f>
        <v>22.5</v>
      </c>
      <c r="S18" s="44"/>
      <c r="T18" s="56">
        <f>SUM(P18:S18)</f>
        <v>52.5</v>
      </c>
      <c r="U18" s="84">
        <f>U16*U17</f>
        <v>35</v>
      </c>
      <c r="V18" s="84"/>
      <c r="W18" s="84">
        <f>W16*W17</f>
        <v>29</v>
      </c>
      <c r="X18" s="84"/>
      <c r="Y18" s="84">
        <f>Y16*Y17</f>
        <v>15</v>
      </c>
      <c r="Z18" s="84"/>
      <c r="AA18" s="48">
        <f>SUM(U18:Z18)</f>
        <v>79</v>
      </c>
      <c r="AB18" s="75">
        <f>AB16*AB17</f>
        <v>23.25</v>
      </c>
      <c r="AC18" s="75"/>
      <c r="AD18" s="75">
        <f>AD16*AD17</f>
        <v>17.5</v>
      </c>
      <c r="AE18" s="75"/>
      <c r="AF18" s="75">
        <f>AF16*AF17</f>
        <v>46.25</v>
      </c>
      <c r="AG18" s="75"/>
      <c r="AH18" s="49">
        <f>SUM(AB18:AG18)</f>
        <v>87</v>
      </c>
      <c r="AI18" s="42">
        <f>(K18+O18+T18+AA18+AH18)/5</f>
        <v>74.778571428571425</v>
      </c>
    </row>
    <row r="19" spans="1:36">
      <c r="A19" s="108" t="s">
        <v>67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6" ht="15.75">
      <c r="A20" s="57" t="s">
        <v>41</v>
      </c>
      <c r="B20" s="57">
        <v>11</v>
      </c>
      <c r="C20" s="57">
        <v>14</v>
      </c>
      <c r="D20" s="57">
        <v>45</v>
      </c>
      <c r="E20" s="57">
        <v>50</v>
      </c>
      <c r="F20" s="57">
        <v>3</v>
      </c>
      <c r="G20" s="57">
        <v>105</v>
      </c>
      <c r="H20" s="57">
        <v>162</v>
      </c>
      <c r="I20" s="57">
        <v>81</v>
      </c>
      <c r="J20" s="57">
        <v>162</v>
      </c>
      <c r="K20" s="50"/>
      <c r="L20" s="63">
        <v>7</v>
      </c>
      <c r="M20" s="13">
        <v>129</v>
      </c>
      <c r="N20" s="13">
        <v>162</v>
      </c>
      <c r="O20" s="51"/>
      <c r="P20" s="15">
        <v>1</v>
      </c>
      <c r="Q20" s="15">
        <v>3</v>
      </c>
      <c r="R20" s="15">
        <v>9</v>
      </c>
      <c r="S20" s="15">
        <v>11</v>
      </c>
      <c r="T20" s="56"/>
      <c r="U20" s="17">
        <v>155</v>
      </c>
      <c r="V20" s="17">
        <v>162</v>
      </c>
      <c r="W20" s="17">
        <v>151</v>
      </c>
      <c r="X20" s="17">
        <v>162</v>
      </c>
      <c r="Y20" s="17">
        <v>95</v>
      </c>
      <c r="Z20" s="17">
        <v>162</v>
      </c>
      <c r="AA20" s="48"/>
      <c r="AB20" s="19">
        <v>139</v>
      </c>
      <c r="AC20" s="19">
        <v>162</v>
      </c>
      <c r="AD20" s="19">
        <v>140</v>
      </c>
      <c r="AE20" s="19">
        <v>162</v>
      </c>
      <c r="AF20" s="19">
        <v>147</v>
      </c>
      <c r="AG20" s="19">
        <v>162</v>
      </c>
      <c r="AH20" s="49"/>
      <c r="AI20" s="42"/>
      <c r="AJ20" s="60">
        <v>162</v>
      </c>
    </row>
    <row r="21" spans="1:36" ht="15.75">
      <c r="A21" s="50" t="s">
        <v>42</v>
      </c>
      <c r="B21" s="78">
        <f>0.5*((B20/C20)+(D20/E20))*100</f>
        <v>84.285714285714292</v>
      </c>
      <c r="C21" s="78"/>
      <c r="D21" s="78"/>
      <c r="E21" s="78"/>
      <c r="F21" s="50">
        <v>90</v>
      </c>
      <c r="G21" s="78">
        <f>0.5*(G20/H20+I20/J20)*100</f>
        <v>57.407407407407405</v>
      </c>
      <c r="H21" s="78"/>
      <c r="I21" s="78"/>
      <c r="J21" s="78"/>
      <c r="K21" s="50">
        <f>B21+F21+G21</f>
        <v>231.69312169312167</v>
      </c>
      <c r="L21" s="64">
        <v>100</v>
      </c>
      <c r="M21" s="79">
        <f>M20/N20*100</f>
        <v>79.629629629629633</v>
      </c>
      <c r="N21" s="79"/>
      <c r="O21" s="51">
        <f>(L21+M21)/2</f>
        <v>89.81481481481481</v>
      </c>
      <c r="P21" s="56">
        <f>P20*20</f>
        <v>20</v>
      </c>
      <c r="Q21" s="56">
        <v>60</v>
      </c>
      <c r="R21" s="56">
        <f>R20/S20*100</f>
        <v>81.818181818181827</v>
      </c>
      <c r="S21" s="56"/>
      <c r="T21" s="56"/>
      <c r="U21" s="80">
        <f>U20/V20*100</f>
        <v>95.679012345679013</v>
      </c>
      <c r="V21" s="80"/>
      <c r="W21" s="80">
        <f>W20/X20*100</f>
        <v>93.209876543209873</v>
      </c>
      <c r="X21" s="80"/>
      <c r="Y21" s="80">
        <f>Y20/Z20*100</f>
        <v>58.641975308641982</v>
      </c>
      <c r="Z21" s="80"/>
      <c r="AA21" s="48">
        <f>SUM(U21:Z21)</f>
        <v>247.53086419753086</v>
      </c>
      <c r="AB21" s="81">
        <f>AB20/AC20*100</f>
        <v>85.802469135802468</v>
      </c>
      <c r="AC21" s="81"/>
      <c r="AD21" s="81">
        <f>AD20/AE20*100</f>
        <v>86.419753086419746</v>
      </c>
      <c r="AE21" s="81"/>
      <c r="AF21" s="81">
        <f>AF20/AG20*100</f>
        <v>90.740740740740748</v>
      </c>
      <c r="AG21" s="81"/>
      <c r="AH21" s="49">
        <f>SUM(AB21:AG21)</f>
        <v>262.96296296296299</v>
      </c>
      <c r="AI21" s="42"/>
    </row>
    <row r="22" spans="1:36" ht="15.75">
      <c r="A22" s="45" t="s">
        <v>43</v>
      </c>
      <c r="B22" s="76">
        <v>0.3</v>
      </c>
      <c r="C22" s="76"/>
      <c r="D22" s="76"/>
      <c r="E22" s="76"/>
      <c r="F22" s="45">
        <v>0.3</v>
      </c>
      <c r="G22" s="76">
        <v>0.4</v>
      </c>
      <c r="H22" s="76"/>
      <c r="I22" s="76"/>
      <c r="J22" s="76"/>
      <c r="K22" s="50"/>
      <c r="L22" s="45">
        <v>0.5</v>
      </c>
      <c r="M22" s="76">
        <v>0.5</v>
      </c>
      <c r="N22" s="76"/>
      <c r="O22" s="51"/>
      <c r="P22" s="45">
        <v>0.3</v>
      </c>
      <c r="Q22" s="45">
        <v>0.4</v>
      </c>
      <c r="R22" s="45">
        <v>0.3</v>
      </c>
      <c r="S22" s="45"/>
      <c r="T22" s="56"/>
      <c r="U22" s="76">
        <v>0.4</v>
      </c>
      <c r="V22" s="76"/>
      <c r="W22" s="76">
        <v>0.4</v>
      </c>
      <c r="X22" s="76"/>
      <c r="Y22" s="76">
        <v>0.2</v>
      </c>
      <c r="Z22" s="76"/>
      <c r="AA22" s="48"/>
      <c r="AB22" s="76">
        <v>0.3</v>
      </c>
      <c r="AC22" s="76"/>
      <c r="AD22" s="76">
        <v>0.2</v>
      </c>
      <c r="AE22" s="76"/>
      <c r="AF22" s="76">
        <v>0.5</v>
      </c>
      <c r="AG22" s="76"/>
      <c r="AH22" s="49"/>
      <c r="AI22" s="42"/>
    </row>
    <row r="23" spans="1:36" ht="15.75">
      <c r="A23" s="46" t="s">
        <v>44</v>
      </c>
      <c r="B23" s="82">
        <f>B21*B22</f>
        <v>25.285714285714288</v>
      </c>
      <c r="C23" s="82"/>
      <c r="D23" s="82"/>
      <c r="E23" s="82"/>
      <c r="F23" s="46">
        <f>F21*F22</f>
        <v>27</v>
      </c>
      <c r="G23" s="82">
        <f>G21*G22</f>
        <v>22.962962962962962</v>
      </c>
      <c r="H23" s="82"/>
      <c r="I23" s="82"/>
      <c r="J23" s="82"/>
      <c r="K23" s="50">
        <f>B23+F23+G23</f>
        <v>75.248677248677254</v>
      </c>
      <c r="L23" s="47">
        <f>L21*L22</f>
        <v>50</v>
      </c>
      <c r="M23" s="83">
        <f>M21*M22</f>
        <v>39.814814814814817</v>
      </c>
      <c r="N23" s="83"/>
      <c r="O23" s="51">
        <f>L23+M23</f>
        <v>89.81481481481481</v>
      </c>
      <c r="P23" s="44">
        <f>P21*P22</f>
        <v>6</v>
      </c>
      <c r="Q23" s="44">
        <f>Q21*Q22</f>
        <v>24</v>
      </c>
      <c r="R23" s="44">
        <f>R21*R22</f>
        <v>24.545454545454547</v>
      </c>
      <c r="S23" s="44"/>
      <c r="T23" s="56">
        <f>SUM(P23:S23)</f>
        <v>54.545454545454547</v>
      </c>
      <c r="U23" s="84">
        <f>U21*U22</f>
        <v>38.271604938271608</v>
      </c>
      <c r="V23" s="84"/>
      <c r="W23" s="84">
        <f>W21*W22</f>
        <v>37.283950617283949</v>
      </c>
      <c r="X23" s="84"/>
      <c r="Y23" s="84">
        <f>Y21*Y22</f>
        <v>11.728395061728397</v>
      </c>
      <c r="Z23" s="84"/>
      <c r="AA23" s="48">
        <f>SUM(U23:Z23)</f>
        <v>87.283950617283949</v>
      </c>
      <c r="AB23" s="75">
        <f>AB21*AB22</f>
        <v>25.74074074074074</v>
      </c>
      <c r="AC23" s="75"/>
      <c r="AD23" s="75">
        <f>AD21*AD22</f>
        <v>17.283950617283949</v>
      </c>
      <c r="AE23" s="75"/>
      <c r="AF23" s="75">
        <f>AF21*AF22</f>
        <v>45.370370370370374</v>
      </c>
      <c r="AG23" s="75"/>
      <c r="AH23" s="49">
        <f>SUM(AB23:AG23)</f>
        <v>88.395061728395063</v>
      </c>
      <c r="AI23" s="42">
        <f>(K23+O23+T23+AA23+AH23)/5</f>
        <v>79.05759179092513</v>
      </c>
    </row>
    <row r="24" spans="1:36">
      <c r="A24" s="77" t="s">
        <v>68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</row>
    <row r="25" spans="1:36" ht="15.75">
      <c r="A25" s="57" t="s">
        <v>41</v>
      </c>
      <c r="B25" s="57">
        <v>4</v>
      </c>
      <c r="C25" s="57">
        <v>10</v>
      </c>
      <c r="D25" s="57">
        <v>36</v>
      </c>
      <c r="E25" s="57">
        <v>40</v>
      </c>
      <c r="F25" s="57">
        <v>4</v>
      </c>
      <c r="G25" s="57">
        <v>150</v>
      </c>
      <c r="H25" s="57">
        <v>217</v>
      </c>
      <c r="I25" s="57">
        <v>110</v>
      </c>
      <c r="J25" s="57">
        <v>217</v>
      </c>
      <c r="K25" s="50"/>
      <c r="L25" s="63">
        <v>6</v>
      </c>
      <c r="M25" s="13">
        <v>187</v>
      </c>
      <c r="N25" s="13">
        <v>217</v>
      </c>
      <c r="O25" s="51"/>
      <c r="P25" s="15">
        <v>2</v>
      </c>
      <c r="Q25" s="15">
        <v>2</v>
      </c>
      <c r="R25" s="15">
        <v>0</v>
      </c>
      <c r="S25" s="15">
        <v>0</v>
      </c>
      <c r="T25" s="56"/>
      <c r="U25" s="17">
        <v>198</v>
      </c>
      <c r="V25" s="17">
        <v>217</v>
      </c>
      <c r="W25" s="17">
        <v>199</v>
      </c>
      <c r="X25" s="17">
        <v>217</v>
      </c>
      <c r="Y25" s="17">
        <v>133</v>
      </c>
      <c r="Z25" s="17">
        <v>217</v>
      </c>
      <c r="AA25" s="48"/>
      <c r="AB25" s="19">
        <v>202</v>
      </c>
      <c r="AC25" s="19">
        <v>217</v>
      </c>
      <c r="AD25" s="19">
        <v>205</v>
      </c>
      <c r="AE25" s="19">
        <v>217</v>
      </c>
      <c r="AF25" s="19">
        <v>201</v>
      </c>
      <c r="AG25" s="19">
        <v>217</v>
      </c>
      <c r="AH25" s="49"/>
      <c r="AI25" s="42"/>
      <c r="AJ25" s="60">
        <v>217</v>
      </c>
    </row>
    <row r="26" spans="1:36" ht="15.75">
      <c r="A26" s="50" t="s">
        <v>42</v>
      </c>
      <c r="B26" s="78">
        <f>0.5*((B25/C25)+(D25/E25))*100</f>
        <v>65</v>
      </c>
      <c r="C26" s="78"/>
      <c r="D26" s="78"/>
      <c r="E26" s="78"/>
      <c r="F26" s="50">
        <v>100</v>
      </c>
      <c r="G26" s="78">
        <f>0.5*(G25/H25+I25/J25)*100</f>
        <v>59.907834101382498</v>
      </c>
      <c r="H26" s="78"/>
      <c r="I26" s="78"/>
      <c r="J26" s="78"/>
      <c r="K26" s="50">
        <f>B26+F26+G26</f>
        <v>224.90783410138249</v>
      </c>
      <c r="L26" s="64">
        <v>100</v>
      </c>
      <c r="M26" s="79">
        <f>M25/N25*100</f>
        <v>86.175115207373281</v>
      </c>
      <c r="N26" s="79"/>
      <c r="O26" s="51">
        <f>(L26+M26)/2</f>
        <v>93.087557603686633</v>
      </c>
      <c r="P26" s="56">
        <f>P25*20</f>
        <v>40</v>
      </c>
      <c r="Q26" s="56">
        <v>40</v>
      </c>
      <c r="R26" s="56">
        <v>0</v>
      </c>
      <c r="S26" s="56"/>
      <c r="T26" s="56"/>
      <c r="U26" s="80">
        <f>U25/V25*100</f>
        <v>91.244239631336413</v>
      </c>
      <c r="V26" s="80"/>
      <c r="W26" s="80">
        <f>W25/X25*100</f>
        <v>91.705069124423972</v>
      </c>
      <c r="X26" s="80"/>
      <c r="Y26" s="80">
        <f>Y25/Z25*100</f>
        <v>61.29032258064516</v>
      </c>
      <c r="Z26" s="80"/>
      <c r="AA26" s="48">
        <f>SUM(U26:Z26)</f>
        <v>244.23963133640555</v>
      </c>
      <c r="AB26" s="81">
        <f>AB25/AC25*100</f>
        <v>93.087557603686633</v>
      </c>
      <c r="AC26" s="81"/>
      <c r="AD26" s="81">
        <f>AD25/AE25*100</f>
        <v>94.47004608294931</v>
      </c>
      <c r="AE26" s="81"/>
      <c r="AF26" s="81">
        <f>AF25/AG25*100</f>
        <v>92.626728110599075</v>
      </c>
      <c r="AG26" s="81"/>
      <c r="AH26" s="49">
        <f>SUM(AB26:AG26)</f>
        <v>280.18433179723502</v>
      </c>
      <c r="AI26" s="42"/>
    </row>
    <row r="27" spans="1:36" ht="15.75">
      <c r="A27" s="45" t="s">
        <v>43</v>
      </c>
      <c r="B27" s="76">
        <v>0.3</v>
      </c>
      <c r="C27" s="76"/>
      <c r="D27" s="76"/>
      <c r="E27" s="76"/>
      <c r="F27" s="45">
        <v>0.3</v>
      </c>
      <c r="G27" s="76">
        <v>0.4</v>
      </c>
      <c r="H27" s="76"/>
      <c r="I27" s="76"/>
      <c r="J27" s="76"/>
      <c r="K27" s="50"/>
      <c r="L27" s="45">
        <v>0.5</v>
      </c>
      <c r="M27" s="76">
        <v>0.5</v>
      </c>
      <c r="N27" s="76"/>
      <c r="O27" s="51"/>
      <c r="P27" s="45">
        <v>0.6</v>
      </c>
      <c r="Q27" s="45">
        <v>0.4</v>
      </c>
      <c r="R27" s="45">
        <v>0.3</v>
      </c>
      <c r="S27" s="45"/>
      <c r="T27" s="56"/>
      <c r="U27" s="76">
        <v>0.4</v>
      </c>
      <c r="V27" s="76"/>
      <c r="W27" s="76">
        <v>0.4</v>
      </c>
      <c r="X27" s="76"/>
      <c r="Y27" s="76">
        <v>0.2</v>
      </c>
      <c r="Z27" s="76"/>
      <c r="AA27" s="48"/>
      <c r="AB27" s="76">
        <v>0.3</v>
      </c>
      <c r="AC27" s="76"/>
      <c r="AD27" s="76">
        <v>0.2</v>
      </c>
      <c r="AE27" s="76"/>
      <c r="AF27" s="76">
        <v>0.5</v>
      </c>
      <c r="AG27" s="76"/>
      <c r="AH27" s="49"/>
      <c r="AI27" s="42"/>
    </row>
    <row r="28" spans="1:36" ht="15.75">
      <c r="A28" s="46" t="s">
        <v>44</v>
      </c>
      <c r="B28" s="82">
        <f>B26*B27</f>
        <v>19.5</v>
      </c>
      <c r="C28" s="82"/>
      <c r="D28" s="82"/>
      <c r="E28" s="82"/>
      <c r="F28" s="46">
        <f>F26*F27</f>
        <v>30</v>
      </c>
      <c r="G28" s="82">
        <f>G26*G27</f>
        <v>23.963133640553</v>
      </c>
      <c r="H28" s="82"/>
      <c r="I28" s="82"/>
      <c r="J28" s="82"/>
      <c r="K28" s="50">
        <f>B28+F28+G28</f>
        <v>73.463133640552996</v>
      </c>
      <c r="L28" s="47">
        <f>L26*L27</f>
        <v>50</v>
      </c>
      <c r="M28" s="83">
        <f>M26*M27</f>
        <v>43.087557603686641</v>
      </c>
      <c r="N28" s="83"/>
      <c r="O28" s="51">
        <f>L28+M28</f>
        <v>93.087557603686633</v>
      </c>
      <c r="P28" s="44">
        <f>P26*P27</f>
        <v>24</v>
      </c>
      <c r="Q28" s="44">
        <f>Q26*Q27</f>
        <v>16</v>
      </c>
      <c r="R28" s="44">
        <f>R26*R27</f>
        <v>0</v>
      </c>
      <c r="S28" s="44"/>
      <c r="T28" s="56">
        <f>SUM(P28:S28)</f>
        <v>40</v>
      </c>
      <c r="U28" s="84">
        <f>U26*U27</f>
        <v>36.497695852534569</v>
      </c>
      <c r="V28" s="84"/>
      <c r="W28" s="84">
        <f>W26*W27</f>
        <v>36.682027649769587</v>
      </c>
      <c r="X28" s="84"/>
      <c r="Y28" s="84">
        <f>Y26*Y27</f>
        <v>12.258064516129032</v>
      </c>
      <c r="Z28" s="84"/>
      <c r="AA28" s="48">
        <f>SUM(U28:Z28)</f>
        <v>85.437788018433196</v>
      </c>
      <c r="AB28" s="75">
        <f>AB26*AB27</f>
        <v>27.926267281105989</v>
      </c>
      <c r="AC28" s="75"/>
      <c r="AD28" s="75">
        <f>AD26*AD27</f>
        <v>18.894009216589861</v>
      </c>
      <c r="AE28" s="75"/>
      <c r="AF28" s="75">
        <f>AF26*AF27</f>
        <v>46.313364055299537</v>
      </c>
      <c r="AG28" s="75"/>
      <c r="AH28" s="49">
        <f>SUM(AB28:AG28)</f>
        <v>93.133640552995388</v>
      </c>
      <c r="AI28" s="42">
        <f>(K28+O28+T28+AA28+AH28)/5</f>
        <v>77.024423963133657</v>
      </c>
    </row>
    <row r="29" spans="1:36">
      <c r="A29" s="77" t="s">
        <v>69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</row>
    <row r="30" spans="1:36" ht="15.75">
      <c r="A30" s="57" t="s">
        <v>41</v>
      </c>
      <c r="B30" s="57">
        <v>5</v>
      </c>
      <c r="C30" s="57">
        <v>11</v>
      </c>
      <c r="D30" s="57">
        <v>12</v>
      </c>
      <c r="E30" s="57">
        <v>44</v>
      </c>
      <c r="F30" s="57">
        <v>2</v>
      </c>
      <c r="G30" s="57">
        <v>154</v>
      </c>
      <c r="H30" s="57">
        <v>169</v>
      </c>
      <c r="I30" s="57">
        <v>137</v>
      </c>
      <c r="J30" s="57">
        <v>169</v>
      </c>
      <c r="K30" s="50"/>
      <c r="L30" s="63">
        <v>7</v>
      </c>
      <c r="M30" s="13">
        <v>166</v>
      </c>
      <c r="N30" s="13">
        <v>169</v>
      </c>
      <c r="O30" s="51"/>
      <c r="P30" s="15">
        <v>3</v>
      </c>
      <c r="Q30" s="15">
        <v>4</v>
      </c>
      <c r="R30" s="15">
        <v>8</v>
      </c>
      <c r="S30" s="15">
        <v>10</v>
      </c>
      <c r="T30" s="56"/>
      <c r="U30" s="17">
        <v>169</v>
      </c>
      <c r="V30" s="17">
        <v>169</v>
      </c>
      <c r="W30" s="17">
        <v>167</v>
      </c>
      <c r="X30" s="17">
        <v>169</v>
      </c>
      <c r="Y30" s="17">
        <v>134</v>
      </c>
      <c r="Z30" s="17">
        <v>169</v>
      </c>
      <c r="AA30" s="48"/>
      <c r="AB30" s="19">
        <v>167</v>
      </c>
      <c r="AC30" s="19">
        <v>169</v>
      </c>
      <c r="AD30" s="19">
        <v>166</v>
      </c>
      <c r="AE30" s="19">
        <v>169</v>
      </c>
      <c r="AF30" s="19">
        <v>168</v>
      </c>
      <c r="AG30" s="19">
        <v>169</v>
      </c>
      <c r="AH30" s="49"/>
      <c r="AI30" s="42"/>
      <c r="AJ30" s="60">
        <v>169</v>
      </c>
    </row>
    <row r="31" spans="1:36" ht="15.75">
      <c r="A31" s="50" t="s">
        <v>42</v>
      </c>
      <c r="B31" s="78">
        <f>0.5*((B30/C30)+(D30/E30))*100</f>
        <v>36.363636363636367</v>
      </c>
      <c r="C31" s="78"/>
      <c r="D31" s="78"/>
      <c r="E31" s="78"/>
      <c r="F31" s="50">
        <v>60</v>
      </c>
      <c r="G31" s="78">
        <f>0.5*(G30/H30+I30/J30)*100</f>
        <v>86.094674556213022</v>
      </c>
      <c r="H31" s="78"/>
      <c r="I31" s="78"/>
      <c r="J31" s="78"/>
      <c r="K31" s="50">
        <f>B31+F31+G31</f>
        <v>182.4583109198494</v>
      </c>
      <c r="L31" s="64">
        <v>100</v>
      </c>
      <c r="M31" s="79">
        <f>M30/N30*100</f>
        <v>98.224852071005913</v>
      </c>
      <c r="N31" s="79"/>
      <c r="O31" s="51">
        <f>(L31+M31)/2</f>
        <v>99.112426035502949</v>
      </c>
      <c r="P31" s="56">
        <f>P30*20</f>
        <v>60</v>
      </c>
      <c r="Q31" s="56">
        <v>80</v>
      </c>
      <c r="R31" s="56">
        <f>R30/S30*100</f>
        <v>80</v>
      </c>
      <c r="S31" s="56"/>
      <c r="T31" s="56"/>
      <c r="U31" s="80">
        <f>U30/V30*100</f>
        <v>100</v>
      </c>
      <c r="V31" s="80"/>
      <c r="W31" s="80">
        <f>W30/X30*100</f>
        <v>98.816568047337284</v>
      </c>
      <c r="X31" s="80"/>
      <c r="Y31" s="80">
        <f>Y30/Z30*100</f>
        <v>79.289940828402365</v>
      </c>
      <c r="Z31" s="80"/>
      <c r="AA31" s="48">
        <f>SUM(U31:Z31)</f>
        <v>278.10650887573968</v>
      </c>
      <c r="AB31" s="81">
        <f>AB30/AC30*100</f>
        <v>98.816568047337284</v>
      </c>
      <c r="AC31" s="81"/>
      <c r="AD31" s="81">
        <f>AD30/AE30*100</f>
        <v>98.224852071005913</v>
      </c>
      <c r="AE31" s="81"/>
      <c r="AF31" s="81">
        <f>AF30/AG30*100</f>
        <v>99.408284023668642</v>
      </c>
      <c r="AG31" s="81"/>
      <c r="AH31" s="49">
        <f>SUM(AB31:AG31)</f>
        <v>296.4497041420118</v>
      </c>
      <c r="AI31" s="42"/>
    </row>
    <row r="32" spans="1:36" ht="15.75">
      <c r="A32" s="45" t="s">
        <v>43</v>
      </c>
      <c r="B32" s="76">
        <v>0.3</v>
      </c>
      <c r="C32" s="76"/>
      <c r="D32" s="76"/>
      <c r="E32" s="76"/>
      <c r="F32" s="45">
        <v>0.3</v>
      </c>
      <c r="G32" s="76">
        <v>0.4</v>
      </c>
      <c r="H32" s="76"/>
      <c r="I32" s="76"/>
      <c r="J32" s="76"/>
      <c r="K32" s="50"/>
      <c r="L32" s="45">
        <v>0.5</v>
      </c>
      <c r="M32" s="76">
        <v>0.5</v>
      </c>
      <c r="N32" s="76"/>
      <c r="O32" s="51"/>
      <c r="P32" s="45">
        <v>0.3</v>
      </c>
      <c r="Q32" s="45">
        <v>0.4</v>
      </c>
      <c r="R32" s="45">
        <v>0.3</v>
      </c>
      <c r="S32" s="45"/>
      <c r="T32" s="56"/>
      <c r="U32" s="76">
        <v>0.4</v>
      </c>
      <c r="V32" s="76"/>
      <c r="W32" s="76">
        <v>0.4</v>
      </c>
      <c r="X32" s="76"/>
      <c r="Y32" s="76">
        <v>0.2</v>
      </c>
      <c r="Z32" s="76"/>
      <c r="AA32" s="48"/>
      <c r="AB32" s="76">
        <v>0.3</v>
      </c>
      <c r="AC32" s="76"/>
      <c r="AD32" s="76">
        <v>0.2</v>
      </c>
      <c r="AE32" s="76"/>
      <c r="AF32" s="76">
        <v>0.5</v>
      </c>
      <c r="AG32" s="76"/>
      <c r="AH32" s="49"/>
      <c r="AI32" s="42"/>
    </row>
    <row r="33" spans="1:35" ht="15.75">
      <c r="A33" s="46" t="s">
        <v>44</v>
      </c>
      <c r="B33" s="82">
        <f>B31*B32</f>
        <v>10.90909090909091</v>
      </c>
      <c r="C33" s="82"/>
      <c r="D33" s="82"/>
      <c r="E33" s="82"/>
      <c r="F33" s="46">
        <f>F31*F32</f>
        <v>18</v>
      </c>
      <c r="G33" s="82">
        <f>G31*G32</f>
        <v>34.437869822485212</v>
      </c>
      <c r="H33" s="82"/>
      <c r="I33" s="82"/>
      <c r="J33" s="82"/>
      <c r="K33" s="50">
        <f>B33+F33+G33</f>
        <v>63.346960731576118</v>
      </c>
      <c r="L33" s="47">
        <f>L31*L32</f>
        <v>50</v>
      </c>
      <c r="M33" s="83">
        <f>M31*M32</f>
        <v>49.112426035502956</v>
      </c>
      <c r="N33" s="83"/>
      <c r="O33" s="51">
        <f>L33+M33</f>
        <v>99.112426035502949</v>
      </c>
      <c r="P33" s="44">
        <f>P31*P32</f>
        <v>18</v>
      </c>
      <c r="Q33" s="44">
        <f>Q31*Q32</f>
        <v>32</v>
      </c>
      <c r="R33" s="44">
        <f>R31*R32</f>
        <v>24</v>
      </c>
      <c r="S33" s="44"/>
      <c r="T33" s="56">
        <f>SUM(P33:S33)</f>
        <v>74</v>
      </c>
      <c r="U33" s="84">
        <f>U31*U32</f>
        <v>40</v>
      </c>
      <c r="V33" s="84"/>
      <c r="W33" s="84">
        <f>W31*W32</f>
        <v>39.526627218934919</v>
      </c>
      <c r="X33" s="84"/>
      <c r="Y33" s="84">
        <f>Y31*Y32</f>
        <v>15.857988165680474</v>
      </c>
      <c r="Z33" s="84"/>
      <c r="AA33" s="48">
        <f>SUM(U33:Z33)</f>
        <v>95.384615384615387</v>
      </c>
      <c r="AB33" s="75">
        <f>AB31*AB32</f>
        <v>29.644970414201183</v>
      </c>
      <c r="AC33" s="75"/>
      <c r="AD33" s="75">
        <f>AD31*AD32</f>
        <v>19.644970414201183</v>
      </c>
      <c r="AE33" s="75"/>
      <c r="AF33" s="75">
        <f>AF31*AF32</f>
        <v>49.704142011834321</v>
      </c>
      <c r="AG33" s="75"/>
      <c r="AH33" s="49">
        <f>SUM(AB33:AG33)</f>
        <v>98.994082840236686</v>
      </c>
      <c r="AI33" s="42">
        <f>(K33+O33+T33+AA33+AH33)/5</f>
        <v>86.167616998386222</v>
      </c>
    </row>
    <row r="34" spans="1:35" s="61" customFormat="1"/>
    <row r="35" spans="1:35">
      <c r="A35" t="s">
        <v>48</v>
      </c>
      <c r="B35" t="s">
        <v>45</v>
      </c>
      <c r="C35" t="s">
        <v>46</v>
      </c>
      <c r="D35" t="s">
        <v>47</v>
      </c>
      <c r="E35" t="s">
        <v>9</v>
      </c>
      <c r="F35" t="s">
        <v>49</v>
      </c>
      <c r="G35" t="s">
        <v>50</v>
      </c>
      <c r="H35" t="s">
        <v>51</v>
      </c>
      <c r="I35" t="s">
        <v>53</v>
      </c>
      <c r="J35" t="s">
        <v>13</v>
      </c>
      <c r="K35" t="s">
        <v>14</v>
      </c>
      <c r="L35" t="s">
        <v>15</v>
      </c>
      <c r="M35" s="29" t="s">
        <v>17</v>
      </c>
      <c r="N35" s="29" t="s">
        <v>18</v>
      </c>
      <c r="O35" t="s">
        <v>19</v>
      </c>
    </row>
    <row r="36" spans="1:35">
      <c r="A36" t="str">
        <f>A4</f>
        <v>МБОУ  Верхнецасучейская СОШ</v>
      </c>
      <c r="B36" s="28">
        <f>B6</f>
        <v>85.714285714285722</v>
      </c>
      <c r="C36">
        <f>F6</f>
        <v>90</v>
      </c>
      <c r="D36" s="28">
        <f>G6</f>
        <v>70.866141732283467</v>
      </c>
      <c r="E36" s="28">
        <f>L6</f>
        <v>100</v>
      </c>
      <c r="F36" s="28">
        <f>O8</f>
        <v>88.582677165354326</v>
      </c>
      <c r="G36" s="28">
        <f>P6</f>
        <v>40</v>
      </c>
      <c r="H36" s="28">
        <f>Q6</f>
        <v>60</v>
      </c>
      <c r="I36" s="28">
        <f>R6</f>
        <v>77.777777777777786</v>
      </c>
      <c r="J36" s="28">
        <f>U6</f>
        <v>83.464566929133852</v>
      </c>
      <c r="K36" s="28">
        <f>W6</f>
        <v>84.251968503937007</v>
      </c>
      <c r="L36" s="28">
        <f>Y6</f>
        <v>61.417322834645674</v>
      </c>
      <c r="M36" s="28">
        <f>AB6</f>
        <v>85.826771653543304</v>
      </c>
      <c r="N36" s="28">
        <f>AD6</f>
        <v>88.188976377952756</v>
      </c>
      <c r="O36" s="28">
        <f>AF6</f>
        <v>86.614173228346459</v>
      </c>
    </row>
    <row r="37" spans="1:35">
      <c r="A37" t="str">
        <f>A9</f>
        <v>МБОУ Кубухайская ООШ</v>
      </c>
      <c r="B37" s="28">
        <f>B11</f>
        <v>51.142857142857146</v>
      </c>
      <c r="C37" s="28">
        <f>F11</f>
        <v>60</v>
      </c>
      <c r="D37" s="28">
        <f>G11</f>
        <v>90.625</v>
      </c>
      <c r="E37" s="28">
        <f>L11</f>
        <v>100</v>
      </c>
      <c r="F37" s="28">
        <f>O13</f>
        <v>100</v>
      </c>
      <c r="G37">
        <f>P11</f>
        <v>20</v>
      </c>
      <c r="H37">
        <f>Q11</f>
        <v>100</v>
      </c>
      <c r="I37" s="28">
        <f>R11</f>
        <v>0</v>
      </c>
      <c r="J37" s="28">
        <f>U11</f>
        <v>100</v>
      </c>
      <c r="K37" s="28">
        <f>W11</f>
        <v>100</v>
      </c>
      <c r="L37" s="28">
        <f>Y11</f>
        <v>100</v>
      </c>
      <c r="M37" s="28">
        <f>AB11</f>
        <v>100</v>
      </c>
      <c r="N37" s="28">
        <f>AD11</f>
        <v>100</v>
      </c>
      <c r="O37" s="28">
        <f>AF11</f>
        <v>100</v>
      </c>
    </row>
    <row r="38" spans="1:35">
      <c r="A38" t="str">
        <f>A14</f>
        <v>МБОУ Новодурулгуйская СОШ</v>
      </c>
      <c r="B38" s="28">
        <f>B16</f>
        <v>47.142857142857139</v>
      </c>
      <c r="C38">
        <f>F16</f>
        <v>100</v>
      </c>
      <c r="D38" s="28">
        <f>G16</f>
        <v>62.5</v>
      </c>
      <c r="E38" s="28">
        <f>L16</f>
        <v>100</v>
      </c>
      <c r="F38" s="28">
        <f>O18</f>
        <v>86.25</v>
      </c>
      <c r="G38" s="28">
        <f>P16</f>
        <v>20</v>
      </c>
      <c r="H38" s="28">
        <f>Q16</f>
        <v>60</v>
      </c>
      <c r="I38" s="28">
        <f>R16</f>
        <v>75</v>
      </c>
      <c r="J38" s="28">
        <f>U16</f>
        <v>87.5</v>
      </c>
      <c r="K38" s="28">
        <f>W16</f>
        <v>72.5</v>
      </c>
      <c r="L38" s="28">
        <f>Y16</f>
        <v>75</v>
      </c>
      <c r="M38" s="28">
        <f>AB16</f>
        <v>77.5</v>
      </c>
      <c r="N38" s="28">
        <f>AD16</f>
        <v>87.5</v>
      </c>
      <c r="O38" s="28">
        <f>AF16</f>
        <v>92.5</v>
      </c>
    </row>
    <row r="39" spans="1:35">
      <c r="A39" t="str">
        <f>A19</f>
        <v>МБОУ Нижнецасучейская СОШ</v>
      </c>
      <c r="B39" s="28">
        <f>B21</f>
        <v>84.285714285714292</v>
      </c>
      <c r="C39" s="28">
        <f>F21</f>
        <v>90</v>
      </c>
      <c r="D39" s="28">
        <f>G21</f>
        <v>57.407407407407405</v>
      </c>
      <c r="E39" s="28">
        <f>L21</f>
        <v>100</v>
      </c>
      <c r="F39" s="28">
        <f>O23</f>
        <v>89.81481481481481</v>
      </c>
      <c r="G39">
        <f>P21</f>
        <v>20</v>
      </c>
      <c r="H39">
        <f>Q21</f>
        <v>60</v>
      </c>
      <c r="I39" s="28">
        <f>R21</f>
        <v>81.818181818181827</v>
      </c>
      <c r="J39" s="28">
        <f>U21</f>
        <v>95.679012345679013</v>
      </c>
      <c r="K39" s="28">
        <f>W21</f>
        <v>93.209876543209873</v>
      </c>
      <c r="L39" s="28">
        <f>Y21</f>
        <v>58.641975308641982</v>
      </c>
      <c r="M39" s="28">
        <f>AB21</f>
        <v>85.802469135802468</v>
      </c>
      <c r="N39" s="28">
        <f>AD21</f>
        <v>86.419753086419746</v>
      </c>
      <c r="O39" s="28">
        <f>AF21</f>
        <v>90.740740740740748</v>
      </c>
    </row>
    <row r="40" spans="1:35">
      <c r="A40" t="str">
        <f>A24</f>
        <v xml:space="preserve">МБДОУ Нижнецасучейский детский сад "Тополек" </v>
      </c>
      <c r="B40" s="28">
        <f>B26</f>
        <v>65</v>
      </c>
      <c r="C40" s="28">
        <f>F26</f>
        <v>100</v>
      </c>
      <c r="D40" s="28">
        <f>G26</f>
        <v>59.907834101382498</v>
      </c>
      <c r="E40" s="28">
        <f>L26</f>
        <v>100</v>
      </c>
      <c r="F40" s="28">
        <f>O28</f>
        <v>93.087557603686633</v>
      </c>
      <c r="G40" s="28">
        <f>P26</f>
        <v>40</v>
      </c>
      <c r="H40" s="28">
        <f>Q26</f>
        <v>40</v>
      </c>
      <c r="I40" s="28">
        <f>R26</f>
        <v>0</v>
      </c>
      <c r="J40" s="28">
        <f>U26</f>
        <v>91.244239631336413</v>
      </c>
      <c r="K40" s="28">
        <f>W26</f>
        <v>91.705069124423972</v>
      </c>
      <c r="L40" s="28">
        <f>Y26</f>
        <v>61.29032258064516</v>
      </c>
      <c r="M40" s="28">
        <f>AB26</f>
        <v>93.087557603686633</v>
      </c>
      <c r="N40" s="28">
        <f>AD26</f>
        <v>94.47004608294931</v>
      </c>
      <c r="O40" s="28">
        <f>AF26</f>
        <v>92.626728110599075</v>
      </c>
    </row>
    <row r="41" spans="1:35" ht="15.75">
      <c r="A41" t="str">
        <f>A29</f>
        <v>МБУ ДО Дом детского творчества</v>
      </c>
      <c r="B41" s="28">
        <f>B31</f>
        <v>36.363636363636367</v>
      </c>
      <c r="C41" s="28">
        <f>F31</f>
        <v>60</v>
      </c>
      <c r="D41" s="28">
        <f>G31</f>
        <v>86.094674556213022</v>
      </c>
      <c r="E41" s="28">
        <f>L31</f>
        <v>100</v>
      </c>
      <c r="F41" s="28">
        <f>M31</f>
        <v>98.224852071005913</v>
      </c>
      <c r="G41" s="28">
        <f>P31</f>
        <v>60</v>
      </c>
      <c r="H41" s="28">
        <f>Q31</f>
        <v>80</v>
      </c>
      <c r="I41" s="28">
        <f>R31</f>
        <v>80</v>
      </c>
      <c r="J41" s="28">
        <f>U31</f>
        <v>100</v>
      </c>
      <c r="K41" s="28">
        <f>W31</f>
        <v>98.816568047337284</v>
      </c>
      <c r="L41" s="28">
        <f>Y31</f>
        <v>79.289940828402365</v>
      </c>
      <c r="M41" s="28">
        <f>AB31</f>
        <v>98.816568047337284</v>
      </c>
      <c r="N41" s="28">
        <f>AD31</f>
        <v>98.224852071005913</v>
      </c>
      <c r="O41" s="28">
        <f>AF31</f>
        <v>99.408284023668642</v>
      </c>
      <c r="AG41" s="65" t="s">
        <v>64</v>
      </c>
    </row>
    <row r="42" spans="1:35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3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35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</row>
    <row r="45" spans="1:35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35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35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35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1: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</row>
    <row r="54" spans="1: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89" spans="1:44" ht="15.75">
      <c r="V89" s="29" t="s">
        <v>59</v>
      </c>
      <c r="W89" s="29" t="s">
        <v>60</v>
      </c>
      <c r="X89" s="69" t="s">
        <v>47</v>
      </c>
      <c r="Y89" s="69"/>
      <c r="Z89" s="69"/>
      <c r="AA89" s="69"/>
      <c r="AB89" s="70" t="s">
        <v>62</v>
      </c>
      <c r="AC89" s="70"/>
      <c r="AD89" s="71" t="s">
        <v>53</v>
      </c>
      <c r="AE89" s="71"/>
      <c r="AF89" s="71"/>
      <c r="AG89" s="72" t="s">
        <v>13</v>
      </c>
      <c r="AH89" s="72"/>
      <c r="AI89" s="72" t="s">
        <v>14</v>
      </c>
      <c r="AJ89" s="72"/>
      <c r="AK89" s="72" t="s">
        <v>15</v>
      </c>
      <c r="AL89" s="72"/>
      <c r="AM89" s="73" t="s">
        <v>17</v>
      </c>
      <c r="AN89" s="74"/>
      <c r="AO89" s="73" t="s">
        <v>18</v>
      </c>
      <c r="AP89" s="74"/>
      <c r="AQ89" s="73" t="s">
        <v>19</v>
      </c>
      <c r="AR89" s="74"/>
    </row>
    <row r="90" spans="1:44" ht="409.5">
      <c r="X90" s="30" t="s">
        <v>26</v>
      </c>
      <c r="Y90" s="31" t="s">
        <v>61</v>
      </c>
      <c r="Z90" s="32" t="s">
        <v>28</v>
      </c>
      <c r="AA90" s="31" t="s">
        <v>61</v>
      </c>
      <c r="AB90" s="33" t="s">
        <v>30</v>
      </c>
      <c r="AC90" s="34" t="s">
        <v>61</v>
      </c>
      <c r="AD90" s="35" t="s">
        <v>33</v>
      </c>
      <c r="AE90" s="35" t="s">
        <v>34</v>
      </c>
      <c r="AF90" s="36" t="s">
        <v>61</v>
      </c>
      <c r="AG90" s="38" t="s">
        <v>35</v>
      </c>
      <c r="AH90" s="37" t="s">
        <v>61</v>
      </c>
      <c r="AI90" s="38" t="s">
        <v>36</v>
      </c>
      <c r="AJ90" s="37" t="s">
        <v>61</v>
      </c>
      <c r="AK90" s="38" t="s">
        <v>37</v>
      </c>
      <c r="AL90" s="37" t="s">
        <v>61</v>
      </c>
      <c r="AM90" s="39" t="s">
        <v>38</v>
      </c>
      <c r="AN90" s="40" t="s">
        <v>61</v>
      </c>
      <c r="AO90" s="39" t="s">
        <v>39</v>
      </c>
      <c r="AP90" s="40" t="s">
        <v>61</v>
      </c>
      <c r="AQ90" s="39" t="s">
        <v>40</v>
      </c>
      <c r="AR90" s="40" t="s">
        <v>61</v>
      </c>
    </row>
    <row r="91" spans="1:44">
      <c r="V91" t="str">
        <f>A4</f>
        <v>МБОУ  Верхнецасучейская СОШ</v>
      </c>
      <c r="W91" s="28">
        <f>AJ5</f>
        <v>127</v>
      </c>
      <c r="X91" s="28">
        <f>G5</f>
        <v>98</v>
      </c>
      <c r="Y91" s="28">
        <f>X91/W91*100</f>
        <v>77.165354330708652</v>
      </c>
      <c r="Z91" s="28">
        <f>I5</f>
        <v>82</v>
      </c>
      <c r="AA91" s="28">
        <f>Z91/W91*100</f>
        <v>64.566929133858267</v>
      </c>
      <c r="AB91" s="28">
        <f>M5</f>
        <v>98</v>
      </c>
      <c r="AC91" s="28">
        <f>AB91/W91*100</f>
        <v>77.165354330708652</v>
      </c>
      <c r="AD91" s="43">
        <f>R5</f>
        <v>7</v>
      </c>
      <c r="AE91" s="28">
        <f>S5</f>
        <v>9</v>
      </c>
      <c r="AF91" s="28">
        <f>AD91/AE91*100</f>
        <v>77.777777777777786</v>
      </c>
      <c r="AG91" s="28">
        <f>U5</f>
        <v>106</v>
      </c>
      <c r="AH91" s="28">
        <f>AG91/W91*100</f>
        <v>83.464566929133852</v>
      </c>
      <c r="AI91" s="28">
        <f>W5</f>
        <v>107</v>
      </c>
      <c r="AJ91" s="28">
        <f>AI91/W91*100</f>
        <v>84.251968503937007</v>
      </c>
      <c r="AK91" s="28">
        <f>Y5</f>
        <v>78</v>
      </c>
      <c r="AL91" s="28">
        <f>AK91/W91*100</f>
        <v>61.417322834645674</v>
      </c>
      <c r="AM91" s="28">
        <f>AB5</f>
        <v>109</v>
      </c>
      <c r="AN91" s="28">
        <f>AM91/W91*100</f>
        <v>85.826771653543304</v>
      </c>
      <c r="AO91" s="28">
        <f>AD5</f>
        <v>112</v>
      </c>
      <c r="AP91" s="28">
        <f>AO91/W91*100</f>
        <v>88.188976377952756</v>
      </c>
      <c r="AQ91" s="28">
        <f>AF5</f>
        <v>110</v>
      </c>
      <c r="AR91" s="28">
        <f>AQ91/W91*100</f>
        <v>86.614173228346459</v>
      </c>
    </row>
    <row r="92" spans="1:44">
      <c r="V92" t="str">
        <f>A9</f>
        <v>МБОУ Кубухайская ООШ</v>
      </c>
      <c r="W92" s="28">
        <f>AJ10</f>
        <v>16</v>
      </c>
      <c r="X92" s="28">
        <f>G10</f>
        <v>16</v>
      </c>
      <c r="Y92" s="28">
        <f t="shared" ref="Y92:Y96" si="0">X92/W92*100</f>
        <v>100</v>
      </c>
      <c r="Z92" s="28">
        <f>I10</f>
        <v>13</v>
      </c>
      <c r="AA92" s="28">
        <f t="shared" ref="AA92:AA96" si="1">Z92/W92*100</f>
        <v>81.25</v>
      </c>
      <c r="AB92" s="28">
        <f>M10</f>
        <v>16</v>
      </c>
      <c r="AC92" s="28">
        <f t="shared" ref="AC92:AC96" si="2">AB92/W92*100</f>
        <v>100</v>
      </c>
      <c r="AD92" s="28">
        <f>R10</f>
        <v>0</v>
      </c>
      <c r="AE92" s="28">
        <f>S10</f>
        <v>0</v>
      </c>
      <c r="AF92" s="28">
        <v>0</v>
      </c>
      <c r="AG92" s="28">
        <f>U10</f>
        <v>16</v>
      </c>
      <c r="AH92" s="28">
        <f t="shared" ref="AH92:AH96" si="3">AG92/W92*100</f>
        <v>100</v>
      </c>
      <c r="AI92" s="28">
        <f>W10</f>
        <v>16</v>
      </c>
      <c r="AJ92" s="28">
        <f t="shared" ref="AJ92:AJ96" si="4">AI92/W92*100</f>
        <v>100</v>
      </c>
      <c r="AK92" s="28">
        <f>Y10</f>
        <v>16</v>
      </c>
      <c r="AL92" s="28">
        <f t="shared" ref="AL92:AL96" si="5">AK92/W92*100</f>
        <v>100</v>
      </c>
      <c r="AM92">
        <f>AB10</f>
        <v>16</v>
      </c>
      <c r="AN92" s="28">
        <f t="shared" ref="AN92:AN96" si="6">AM92/W92*100</f>
        <v>100</v>
      </c>
      <c r="AO92">
        <f>AD10</f>
        <v>16</v>
      </c>
      <c r="AP92" s="28">
        <f t="shared" ref="AP92:AP96" si="7">AO92/W92*100</f>
        <v>100</v>
      </c>
      <c r="AQ92">
        <f>AF10</f>
        <v>16</v>
      </c>
      <c r="AR92" s="28">
        <f t="shared" ref="AR92:AR96" si="8">AQ92/W92*100</f>
        <v>100</v>
      </c>
    </row>
    <row r="93" spans="1:44">
      <c r="A93" t="s">
        <v>48</v>
      </c>
      <c r="B93" t="s">
        <v>54</v>
      </c>
      <c r="C93" t="s">
        <v>55</v>
      </c>
      <c r="D93" t="s">
        <v>56</v>
      </c>
      <c r="E93" t="s">
        <v>57</v>
      </c>
      <c r="F93" t="s">
        <v>58</v>
      </c>
      <c r="G93" s="29" t="s">
        <v>63</v>
      </c>
      <c r="V93" t="str">
        <f>A14</f>
        <v>МБОУ Новодурулгуйская СОШ</v>
      </c>
      <c r="W93" s="28">
        <f>AJ15</f>
        <v>40</v>
      </c>
      <c r="X93" s="28">
        <f>G15</f>
        <v>23</v>
      </c>
      <c r="Y93" s="28">
        <f t="shared" si="0"/>
        <v>57.499999999999993</v>
      </c>
      <c r="Z93" s="28">
        <f>I15</f>
        <v>27</v>
      </c>
      <c r="AA93" s="28">
        <f t="shared" si="1"/>
        <v>67.5</v>
      </c>
      <c r="AB93" s="28">
        <f>M15</f>
        <v>29</v>
      </c>
      <c r="AC93" s="28">
        <f t="shared" si="2"/>
        <v>72.5</v>
      </c>
      <c r="AD93" s="28">
        <f>R15</f>
        <v>3</v>
      </c>
      <c r="AE93" s="28">
        <f>S15</f>
        <v>4</v>
      </c>
      <c r="AF93" s="28">
        <f t="shared" ref="AF92:AF96" si="9">AD93/AE93*100</f>
        <v>75</v>
      </c>
      <c r="AG93" s="28">
        <f>U15</f>
        <v>35</v>
      </c>
      <c r="AH93" s="28">
        <f t="shared" si="3"/>
        <v>87.5</v>
      </c>
      <c r="AI93" s="28">
        <f>W15</f>
        <v>29</v>
      </c>
      <c r="AJ93" s="28">
        <f t="shared" si="4"/>
        <v>72.5</v>
      </c>
      <c r="AK93" s="28">
        <f>Y15</f>
        <v>30</v>
      </c>
      <c r="AL93" s="28">
        <f t="shared" si="5"/>
        <v>75</v>
      </c>
      <c r="AM93">
        <f>AB15</f>
        <v>31</v>
      </c>
      <c r="AN93" s="28">
        <f t="shared" si="6"/>
        <v>77.5</v>
      </c>
      <c r="AO93">
        <f>AD15</f>
        <v>35</v>
      </c>
      <c r="AP93" s="28">
        <f t="shared" si="7"/>
        <v>87.5</v>
      </c>
      <c r="AQ93">
        <f>AF15</f>
        <v>37</v>
      </c>
      <c r="AR93" s="28">
        <f t="shared" si="8"/>
        <v>92.5</v>
      </c>
    </row>
    <row r="94" spans="1:44">
      <c r="A94" t="str">
        <f>A4</f>
        <v>МБОУ  Верхнецасучейская СОШ</v>
      </c>
      <c r="B94" s="28">
        <f>K8</f>
        <v>81.060742407199101</v>
      </c>
      <c r="C94" s="28">
        <f>O8</f>
        <v>88.582677165354326</v>
      </c>
      <c r="D94" s="28">
        <f>T8</f>
        <v>59.333333333333336</v>
      </c>
      <c r="E94" s="28">
        <f>AA8</f>
        <v>79.370078740157496</v>
      </c>
      <c r="F94" s="28">
        <f>AH8</f>
        <v>86.69291338582677</v>
      </c>
      <c r="G94" s="28">
        <f>AI8</f>
        <v>79.007949006374218</v>
      </c>
      <c r="V94" t="str">
        <f>A19</f>
        <v>МБОУ Нижнецасучейская СОШ</v>
      </c>
      <c r="W94" s="28">
        <f>AJ20</f>
        <v>162</v>
      </c>
      <c r="X94" s="28">
        <f>G20</f>
        <v>105</v>
      </c>
      <c r="Y94" s="28">
        <f t="shared" si="0"/>
        <v>64.81481481481481</v>
      </c>
      <c r="Z94" s="28">
        <f>I20</f>
        <v>81</v>
      </c>
      <c r="AA94" s="28">
        <f t="shared" si="1"/>
        <v>50</v>
      </c>
      <c r="AB94" s="28">
        <f>M20</f>
        <v>129</v>
      </c>
      <c r="AC94" s="28">
        <f t="shared" si="2"/>
        <v>79.629629629629633</v>
      </c>
      <c r="AD94" s="28">
        <f>R20</f>
        <v>9</v>
      </c>
      <c r="AE94" s="28">
        <f>S20</f>
        <v>11</v>
      </c>
      <c r="AF94" s="28">
        <f t="shared" si="9"/>
        <v>81.818181818181827</v>
      </c>
      <c r="AG94" s="28">
        <f>U20</f>
        <v>155</v>
      </c>
      <c r="AH94" s="28">
        <f t="shared" si="3"/>
        <v>95.679012345679013</v>
      </c>
      <c r="AI94" s="28">
        <f>W20</f>
        <v>151</v>
      </c>
      <c r="AJ94" s="28">
        <f t="shared" si="4"/>
        <v>93.209876543209873</v>
      </c>
      <c r="AK94" s="28">
        <f>Y20</f>
        <v>95</v>
      </c>
      <c r="AL94" s="28">
        <f t="shared" si="5"/>
        <v>58.641975308641982</v>
      </c>
      <c r="AM94">
        <f>AB20</f>
        <v>139</v>
      </c>
      <c r="AN94" s="28">
        <f t="shared" si="6"/>
        <v>85.802469135802468</v>
      </c>
      <c r="AO94">
        <f>AD20</f>
        <v>140</v>
      </c>
      <c r="AP94" s="28">
        <f t="shared" si="7"/>
        <v>86.419753086419746</v>
      </c>
      <c r="AQ94">
        <f>AF20</f>
        <v>147</v>
      </c>
      <c r="AR94" s="28">
        <f t="shared" si="8"/>
        <v>90.740740740740748</v>
      </c>
    </row>
    <row r="95" spans="1:44">
      <c r="A95" t="str">
        <f>A9</f>
        <v>МБОУ Кубухайская ООШ</v>
      </c>
      <c r="B95" s="28">
        <f>K13</f>
        <v>69.592857142857142</v>
      </c>
      <c r="C95" s="28">
        <f>O13</f>
        <v>100</v>
      </c>
      <c r="D95" s="28">
        <f>T13</f>
        <v>46</v>
      </c>
      <c r="E95" s="28">
        <f>AA13</f>
        <v>100</v>
      </c>
      <c r="F95" s="28">
        <f>AH13</f>
        <v>100</v>
      </c>
      <c r="G95" s="28">
        <f>AI13</f>
        <v>83.118571428571428</v>
      </c>
      <c r="V95" t="str">
        <f>A24</f>
        <v xml:space="preserve">МБДОУ Нижнецасучейский детский сад "Тополек" </v>
      </c>
      <c r="W95" s="28">
        <f>AJ25</f>
        <v>217</v>
      </c>
      <c r="X95" s="28">
        <f>G25</f>
        <v>150</v>
      </c>
      <c r="Y95" s="28">
        <f t="shared" si="0"/>
        <v>69.124423963133637</v>
      </c>
      <c r="Z95" s="28">
        <f>I25</f>
        <v>110</v>
      </c>
      <c r="AA95" s="28">
        <f t="shared" si="1"/>
        <v>50.691244239631338</v>
      </c>
      <c r="AB95" s="28">
        <f>M25</f>
        <v>187</v>
      </c>
      <c r="AC95" s="28">
        <f t="shared" si="2"/>
        <v>86.175115207373281</v>
      </c>
      <c r="AD95" s="28">
        <f>R25</f>
        <v>0</v>
      </c>
      <c r="AE95" s="28">
        <f>S25</f>
        <v>0</v>
      </c>
      <c r="AF95" s="28">
        <v>0</v>
      </c>
      <c r="AG95" s="28">
        <f>U25</f>
        <v>198</v>
      </c>
      <c r="AH95" s="28">
        <f t="shared" si="3"/>
        <v>91.244239631336413</v>
      </c>
      <c r="AI95" s="28">
        <f>W25</f>
        <v>199</v>
      </c>
      <c r="AJ95" s="28">
        <f t="shared" si="4"/>
        <v>91.705069124423972</v>
      </c>
      <c r="AK95" s="28">
        <f>Y25</f>
        <v>133</v>
      </c>
      <c r="AL95" s="28">
        <f t="shared" si="5"/>
        <v>61.29032258064516</v>
      </c>
      <c r="AM95">
        <f>AB25</f>
        <v>202</v>
      </c>
      <c r="AN95" s="28">
        <f t="shared" si="6"/>
        <v>93.087557603686633</v>
      </c>
      <c r="AO95">
        <f>AD25</f>
        <v>205</v>
      </c>
      <c r="AP95" s="28">
        <f t="shared" si="7"/>
        <v>94.47004608294931</v>
      </c>
      <c r="AQ95">
        <f>AF25</f>
        <v>201</v>
      </c>
      <c r="AR95" s="28">
        <f t="shared" si="8"/>
        <v>92.626728110599075</v>
      </c>
    </row>
    <row r="96" spans="1:44">
      <c r="A96" t="str">
        <f>A14</f>
        <v>МБОУ Новодурулгуйская СОШ</v>
      </c>
      <c r="B96" s="28">
        <f>K18</f>
        <v>69.142857142857139</v>
      </c>
      <c r="C96" s="28">
        <f>O18</f>
        <v>86.25</v>
      </c>
      <c r="D96" s="28">
        <f>T18</f>
        <v>52.5</v>
      </c>
      <c r="E96" s="28">
        <f>AA18</f>
        <v>79</v>
      </c>
      <c r="F96" s="28">
        <f>AH18</f>
        <v>87</v>
      </c>
      <c r="G96" s="28">
        <f>AI18</f>
        <v>74.778571428571425</v>
      </c>
      <c r="V96" s="28" t="str">
        <f t="shared" ref="V96" si="10">A99</f>
        <v>МБУ ДО Дом детского творчества</v>
      </c>
      <c r="W96">
        <f>AJ30</f>
        <v>169</v>
      </c>
      <c r="X96" s="28">
        <f>G30</f>
        <v>154</v>
      </c>
      <c r="Y96" s="28">
        <f t="shared" si="0"/>
        <v>91.124260355029591</v>
      </c>
      <c r="Z96" s="28">
        <f>I30</f>
        <v>137</v>
      </c>
      <c r="AA96" s="28">
        <f t="shared" si="1"/>
        <v>81.065088757396452</v>
      </c>
      <c r="AB96" s="28">
        <f>M30</f>
        <v>166</v>
      </c>
      <c r="AC96" s="28">
        <f t="shared" si="2"/>
        <v>98.224852071005913</v>
      </c>
      <c r="AD96" s="28">
        <f>R30</f>
        <v>8</v>
      </c>
      <c r="AE96" s="28">
        <f>S30</f>
        <v>10</v>
      </c>
      <c r="AF96" s="28">
        <f t="shared" si="9"/>
        <v>80</v>
      </c>
      <c r="AG96" s="28">
        <f>U30</f>
        <v>169</v>
      </c>
      <c r="AH96" s="28">
        <f t="shared" si="3"/>
        <v>100</v>
      </c>
      <c r="AI96" s="28">
        <f>W30</f>
        <v>167</v>
      </c>
      <c r="AJ96" s="28">
        <f t="shared" si="4"/>
        <v>98.816568047337284</v>
      </c>
      <c r="AK96" s="28">
        <f>Y30</f>
        <v>134</v>
      </c>
      <c r="AL96" s="28">
        <f t="shared" si="5"/>
        <v>79.289940828402365</v>
      </c>
      <c r="AM96" s="28">
        <f>AB30</f>
        <v>167</v>
      </c>
      <c r="AN96" s="28">
        <f t="shared" si="6"/>
        <v>98.816568047337284</v>
      </c>
      <c r="AO96" s="28">
        <f>AD30</f>
        <v>166</v>
      </c>
      <c r="AP96" s="28">
        <f t="shared" si="7"/>
        <v>98.224852071005913</v>
      </c>
      <c r="AQ96" s="28">
        <f>AF30</f>
        <v>168</v>
      </c>
      <c r="AR96" s="28">
        <f t="shared" si="8"/>
        <v>99.408284023668642</v>
      </c>
    </row>
    <row r="97" spans="1:44">
      <c r="A97" t="str">
        <f>A19</f>
        <v>МБОУ Нижнецасучейская СОШ</v>
      </c>
      <c r="B97" s="28">
        <f>K23</f>
        <v>75.248677248677254</v>
      </c>
      <c r="C97" s="28">
        <f>O23</f>
        <v>89.81481481481481</v>
      </c>
      <c r="D97" s="28">
        <f>T23</f>
        <v>54.545454545454547</v>
      </c>
      <c r="E97" s="28">
        <f>AA23</f>
        <v>87.283950617283949</v>
      </c>
      <c r="F97" s="28">
        <f>AH23</f>
        <v>88.395061728395063</v>
      </c>
      <c r="G97" s="28">
        <f>AI23</f>
        <v>79.05759179092513</v>
      </c>
      <c r="V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</row>
    <row r="98" spans="1:44">
      <c r="A98" t="str">
        <f>A24</f>
        <v xml:space="preserve">МБДОУ Нижнецасучейский детский сад "Тополек" </v>
      </c>
      <c r="B98" s="28">
        <f>K28</f>
        <v>73.463133640552996</v>
      </c>
      <c r="C98" s="28">
        <f>O28</f>
        <v>93.087557603686633</v>
      </c>
      <c r="D98" s="28">
        <f>T28</f>
        <v>40</v>
      </c>
      <c r="E98" s="28">
        <f>AA28</f>
        <v>85.437788018433196</v>
      </c>
      <c r="F98" s="28">
        <f>AH28</f>
        <v>93.133640552995388</v>
      </c>
      <c r="G98" s="28">
        <f>AI28</f>
        <v>77.024423963133657</v>
      </c>
      <c r="V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</row>
    <row r="99" spans="1:44">
      <c r="A99" s="28" t="str">
        <f>A29</f>
        <v>МБУ ДО Дом детского творчества</v>
      </c>
      <c r="B99" s="28">
        <f>K33</f>
        <v>63.346960731576118</v>
      </c>
      <c r="C99" s="28">
        <f>O33</f>
        <v>99.112426035502949</v>
      </c>
      <c r="D99" s="28">
        <f>T33</f>
        <v>74</v>
      </c>
      <c r="E99" s="28">
        <f>AA33</f>
        <v>95.384615384615387</v>
      </c>
      <c r="F99" s="28">
        <f>AH33</f>
        <v>98.994082840236686</v>
      </c>
      <c r="G99" s="28">
        <f>AI33</f>
        <v>86.167616998386222</v>
      </c>
      <c r="V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</row>
    <row r="100" spans="1:44">
      <c r="A100" s="28"/>
      <c r="B100" s="28"/>
      <c r="C100" s="28"/>
      <c r="D100" s="28"/>
      <c r="E100" s="28"/>
      <c r="F100" s="28"/>
      <c r="G100" s="28">
        <f>SUM(G94:G99)</f>
        <v>479.15472461596204</v>
      </c>
      <c r="V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</row>
    <row r="101" spans="1:44">
      <c r="A101" s="28"/>
      <c r="B101" s="28"/>
      <c r="C101" s="28"/>
      <c r="D101" s="28"/>
      <c r="E101" s="28"/>
      <c r="F101" s="28"/>
      <c r="G101" s="28">
        <f>G100/6</f>
        <v>79.859120769327006</v>
      </c>
      <c r="V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</row>
    <row r="102" spans="1:44">
      <c r="A102" s="28"/>
      <c r="B102" s="28"/>
      <c r="C102" s="28"/>
      <c r="D102" s="28"/>
      <c r="E102" s="28"/>
      <c r="F102" s="28"/>
      <c r="G102" s="28"/>
      <c r="V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</row>
    <row r="103" spans="1:44">
      <c r="A103" s="28"/>
      <c r="B103" s="28"/>
      <c r="C103" s="28"/>
      <c r="D103" s="28"/>
      <c r="E103" s="28"/>
      <c r="F103" s="28"/>
      <c r="G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</row>
    <row r="104" spans="1:44">
      <c r="A104" s="28"/>
      <c r="B104" s="28"/>
      <c r="C104" s="28"/>
      <c r="D104" s="28"/>
      <c r="E104" s="28"/>
      <c r="F104" s="28"/>
      <c r="G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</row>
    <row r="105" spans="1:44">
      <c r="A105" s="28"/>
      <c r="B105" s="28"/>
      <c r="C105" s="28"/>
      <c r="D105" s="28"/>
      <c r="E105" s="28"/>
      <c r="F105" s="28"/>
      <c r="G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</row>
    <row r="106" spans="1:44">
      <c r="A106" s="29"/>
      <c r="B106" s="28"/>
      <c r="C106" s="28"/>
      <c r="D106" s="28"/>
      <c r="E106" s="28"/>
      <c r="F106" s="28"/>
      <c r="G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</row>
    <row r="107" spans="1:44">
      <c r="B107" s="28"/>
      <c r="C107" s="28"/>
      <c r="D107" s="28"/>
      <c r="E107" s="28"/>
      <c r="F107" s="28"/>
      <c r="G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</row>
    <row r="108" spans="1:44">
      <c r="B108" s="28"/>
      <c r="C108" s="28"/>
      <c r="D108" s="28"/>
      <c r="E108" s="28"/>
      <c r="F108" s="28"/>
      <c r="G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</row>
    <row r="109" spans="1:44">
      <c r="B109" s="28"/>
      <c r="C109" s="28"/>
      <c r="D109" s="28"/>
      <c r="E109" s="28"/>
      <c r="F109" s="28"/>
      <c r="G109" s="28">
        <f>G108/14</f>
        <v>0</v>
      </c>
      <c r="Y109" s="28"/>
      <c r="AA109" s="28"/>
      <c r="AC109" s="28"/>
      <c r="AF109" s="28"/>
      <c r="AH109" s="28"/>
      <c r="AJ109" s="28"/>
      <c r="AL109" s="28"/>
      <c r="AN109" s="28"/>
      <c r="AP109" s="28"/>
      <c r="AR109" s="28"/>
    </row>
    <row r="110" spans="1:44">
      <c r="B110" s="28"/>
      <c r="C110" s="28"/>
      <c r="D110" s="28"/>
      <c r="E110" s="28"/>
      <c r="F110" s="28"/>
      <c r="G110" s="28"/>
      <c r="W110" s="67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</row>
    <row r="111" spans="1:44">
      <c r="B111" s="28"/>
      <c r="C111" s="28"/>
      <c r="D111" s="28"/>
      <c r="E111" s="28"/>
      <c r="F111" s="28"/>
      <c r="G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</row>
    <row r="112" spans="1:44">
      <c r="A112" t="str">
        <f t="shared" ref="A112:A117" si="11">A94</f>
        <v>МБОУ  Верхнецасучейская СОШ</v>
      </c>
      <c r="B112" s="28">
        <f>B5</f>
        <v>10</v>
      </c>
      <c r="C112" s="28">
        <f>C5</f>
        <v>14</v>
      </c>
      <c r="D112" s="43">
        <f>B112/C112*100</f>
        <v>71.428571428571431</v>
      </c>
      <c r="E112" s="28">
        <f>D5</f>
        <v>50</v>
      </c>
      <c r="F112" s="28">
        <v>50</v>
      </c>
      <c r="G112" s="28">
        <f>E112/F112*100</f>
        <v>100</v>
      </c>
      <c r="V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</row>
    <row r="113" spans="1:44">
      <c r="A113" t="str">
        <f t="shared" si="11"/>
        <v>МБОУ Кубухайская ООШ</v>
      </c>
      <c r="B113" s="28">
        <f>B10</f>
        <v>2</v>
      </c>
      <c r="C113" s="28">
        <f>C10</f>
        <v>14</v>
      </c>
      <c r="D113" s="43">
        <f t="shared" ref="D113:D117" si="12">B113/C113*100</f>
        <v>14.285714285714285</v>
      </c>
      <c r="E113" s="28">
        <f>D10</f>
        <v>44</v>
      </c>
      <c r="F113" s="28">
        <v>50</v>
      </c>
      <c r="G113" s="28">
        <f t="shared" ref="G113:G117" si="13">E113/F113*100</f>
        <v>88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</row>
    <row r="114" spans="1:44">
      <c r="A114" s="28" t="str">
        <f t="shared" si="11"/>
        <v>МБОУ Новодурулгуйская СОШ</v>
      </c>
      <c r="B114" s="28">
        <f>B15</f>
        <v>2</v>
      </c>
      <c r="C114" s="28">
        <f>C15</f>
        <v>14</v>
      </c>
      <c r="D114" s="43">
        <f t="shared" si="12"/>
        <v>14.285714285714285</v>
      </c>
      <c r="E114" s="28">
        <f>D15</f>
        <v>40</v>
      </c>
      <c r="F114" s="28">
        <v>50</v>
      </c>
      <c r="G114" s="28">
        <f t="shared" si="13"/>
        <v>80</v>
      </c>
    </row>
    <row r="115" spans="1:44">
      <c r="A115" t="str">
        <f t="shared" si="11"/>
        <v>МБОУ Нижнецасучейская СОШ</v>
      </c>
      <c r="B115" s="28">
        <f>B20</f>
        <v>11</v>
      </c>
      <c r="C115" s="28">
        <f>C20</f>
        <v>14</v>
      </c>
      <c r="D115" s="43">
        <f t="shared" si="12"/>
        <v>78.571428571428569</v>
      </c>
      <c r="E115" s="28">
        <f>D20</f>
        <v>45</v>
      </c>
      <c r="F115" s="28">
        <v>50</v>
      </c>
      <c r="G115" s="28">
        <f t="shared" si="13"/>
        <v>90</v>
      </c>
    </row>
    <row r="116" spans="1:44">
      <c r="A116" t="str">
        <f t="shared" si="11"/>
        <v xml:space="preserve">МБДОУ Нижнецасучейский детский сад "Тополек" </v>
      </c>
      <c r="B116" s="28">
        <f>B25</f>
        <v>4</v>
      </c>
      <c r="C116" s="28">
        <f>C25</f>
        <v>10</v>
      </c>
      <c r="D116" s="43">
        <f t="shared" si="12"/>
        <v>40</v>
      </c>
      <c r="E116" s="28">
        <f>D25</f>
        <v>36</v>
      </c>
      <c r="F116" s="28">
        <v>40</v>
      </c>
      <c r="G116" s="28">
        <f t="shared" si="13"/>
        <v>90</v>
      </c>
    </row>
    <row r="117" spans="1:44">
      <c r="A117" s="28" t="str">
        <f t="shared" si="11"/>
        <v>МБУ ДО Дом детского творчества</v>
      </c>
      <c r="B117" s="28">
        <f>B30</f>
        <v>5</v>
      </c>
      <c r="C117" s="28">
        <f>C30</f>
        <v>11</v>
      </c>
      <c r="D117" s="43">
        <f t="shared" si="12"/>
        <v>45.454545454545453</v>
      </c>
      <c r="E117" s="28">
        <f>D30</f>
        <v>12</v>
      </c>
      <c r="F117" s="28">
        <v>44</v>
      </c>
      <c r="G117" s="28">
        <f t="shared" si="13"/>
        <v>27.27272727272727</v>
      </c>
      <c r="H117" s="28">
        <f>G112+G113+G114+G115+G116+G117</f>
        <v>475.27272727272725</v>
      </c>
      <c r="I117">
        <f>H117/6</f>
        <v>79.212121212121204</v>
      </c>
    </row>
    <row r="118" spans="1:44">
      <c r="A118" s="28"/>
      <c r="B118" s="28"/>
      <c r="C118" s="28"/>
      <c r="D118" s="43"/>
      <c r="E118" s="28"/>
      <c r="F118" s="28"/>
      <c r="G118" s="28"/>
    </row>
    <row r="119" spans="1:44">
      <c r="A119" s="28"/>
      <c r="B119" s="28"/>
      <c r="C119" s="28"/>
      <c r="D119" s="43"/>
      <c r="E119" s="28"/>
      <c r="F119" s="28"/>
      <c r="G119" s="28"/>
    </row>
    <row r="120" spans="1:44">
      <c r="A120" s="28"/>
      <c r="B120" s="28"/>
      <c r="C120" s="28"/>
      <c r="D120" s="43"/>
      <c r="E120" s="28"/>
      <c r="F120" s="28"/>
      <c r="G120" s="28">
        <f>SUM(G112:G119)</f>
        <v>475.27272727272725</v>
      </c>
    </row>
    <row r="121" spans="1:44">
      <c r="A121" s="28"/>
      <c r="B121" s="28"/>
      <c r="C121" s="28"/>
      <c r="D121" s="43"/>
      <c r="E121" s="28"/>
      <c r="F121" s="68"/>
      <c r="G121" s="28">
        <f>G120/6</f>
        <v>79.212121212121204</v>
      </c>
    </row>
    <row r="122" spans="1:44">
      <c r="A122" s="28"/>
      <c r="B122" s="28"/>
      <c r="C122" s="28"/>
      <c r="D122" s="43"/>
      <c r="E122" s="28"/>
      <c r="F122" s="68"/>
      <c r="G122" s="28"/>
    </row>
    <row r="123" spans="1:44">
      <c r="A123" s="28"/>
      <c r="B123" s="28"/>
      <c r="C123" s="28"/>
      <c r="D123" s="43"/>
      <c r="E123" s="28"/>
      <c r="F123" s="68"/>
      <c r="G123" s="28"/>
    </row>
    <row r="124" spans="1:44">
      <c r="B124" s="28"/>
      <c r="C124" s="28"/>
      <c r="D124" s="43"/>
      <c r="E124" s="28"/>
      <c r="F124" s="68"/>
      <c r="G124" s="28"/>
    </row>
    <row r="125" spans="1:44">
      <c r="B125" s="28"/>
      <c r="C125" s="28"/>
      <c r="D125" s="43"/>
      <c r="E125" s="28"/>
      <c r="F125" s="68"/>
      <c r="G125" s="28"/>
    </row>
  </sheetData>
  <sheetProtection selectLockedCells="1" selectUnlockedCells="1"/>
  <mergeCells count="197">
    <mergeCell ref="M33:N33"/>
    <mergeCell ref="U33:V33"/>
    <mergeCell ref="W33:X33"/>
    <mergeCell ref="Y33:Z33"/>
    <mergeCell ref="AB33:AC33"/>
    <mergeCell ref="AD33:AE33"/>
    <mergeCell ref="AF33:AG33"/>
    <mergeCell ref="B33:E33"/>
    <mergeCell ref="G33:J33"/>
    <mergeCell ref="Y28:Z28"/>
    <mergeCell ref="AB28:AC28"/>
    <mergeCell ref="AD28:AE28"/>
    <mergeCell ref="AF28:AG28"/>
    <mergeCell ref="B28:E28"/>
    <mergeCell ref="G28:J28"/>
    <mergeCell ref="M28:N28"/>
    <mergeCell ref="U28:V28"/>
    <mergeCell ref="W28:X28"/>
    <mergeCell ref="A29:AI29"/>
    <mergeCell ref="M31:N31"/>
    <mergeCell ref="U31:V31"/>
    <mergeCell ref="W31:X31"/>
    <mergeCell ref="Y31:Z31"/>
    <mergeCell ref="AB31:AC31"/>
    <mergeCell ref="AD31:AE31"/>
    <mergeCell ref="G32:J32"/>
    <mergeCell ref="AF32:AG32"/>
    <mergeCell ref="B31:E31"/>
    <mergeCell ref="G31:J31"/>
    <mergeCell ref="B32:E32"/>
    <mergeCell ref="AF31:AG31"/>
    <mergeCell ref="M32:N32"/>
    <mergeCell ref="U32:V32"/>
    <mergeCell ref="W32:X32"/>
    <mergeCell ref="Y32:Z32"/>
    <mergeCell ref="AB32:AC32"/>
    <mergeCell ref="AD32:AE32"/>
    <mergeCell ref="Y26:Z26"/>
    <mergeCell ref="AB26:AC26"/>
    <mergeCell ref="AD26:AE26"/>
    <mergeCell ref="AF26:AG26"/>
    <mergeCell ref="B27:E27"/>
    <mergeCell ref="G27:J27"/>
    <mergeCell ref="M27:N27"/>
    <mergeCell ref="U27:V27"/>
    <mergeCell ref="W27:X27"/>
    <mergeCell ref="Y27:Z27"/>
    <mergeCell ref="AB27:AC27"/>
    <mergeCell ref="AD27:AE27"/>
    <mergeCell ref="AF27:AG27"/>
    <mergeCell ref="B26:E26"/>
    <mergeCell ref="G26:J26"/>
    <mergeCell ref="M26:N26"/>
    <mergeCell ref="U26:V26"/>
    <mergeCell ref="W26:X26"/>
    <mergeCell ref="Y22:Z22"/>
    <mergeCell ref="AB22:AC22"/>
    <mergeCell ref="AD22:AE22"/>
    <mergeCell ref="AF22:AG22"/>
    <mergeCell ref="B23:E23"/>
    <mergeCell ref="G23:J23"/>
    <mergeCell ref="M23:N23"/>
    <mergeCell ref="U23:V23"/>
    <mergeCell ref="W23:X23"/>
    <mergeCell ref="Y23:Z23"/>
    <mergeCell ref="AB23:AC23"/>
    <mergeCell ref="AD23:AE23"/>
    <mergeCell ref="AF23:AG23"/>
    <mergeCell ref="B22:E22"/>
    <mergeCell ref="G22:J22"/>
    <mergeCell ref="M22:N22"/>
    <mergeCell ref="U22:V22"/>
    <mergeCell ref="W22:X22"/>
    <mergeCell ref="Y21:Z21"/>
    <mergeCell ref="AB21:AC21"/>
    <mergeCell ref="AD21:AE21"/>
    <mergeCell ref="AF21:AG21"/>
    <mergeCell ref="B18:E18"/>
    <mergeCell ref="G18:J18"/>
    <mergeCell ref="M18:N18"/>
    <mergeCell ref="U18:V18"/>
    <mergeCell ref="W18:X18"/>
    <mergeCell ref="A19:AI19"/>
    <mergeCell ref="A24:AI24"/>
    <mergeCell ref="B16:E16"/>
    <mergeCell ref="G16:J16"/>
    <mergeCell ref="M16:N16"/>
    <mergeCell ref="U16:V16"/>
    <mergeCell ref="W16:X16"/>
    <mergeCell ref="Y16:Z16"/>
    <mergeCell ref="AB16:AC16"/>
    <mergeCell ref="AD16:AE16"/>
    <mergeCell ref="AF16:AG16"/>
    <mergeCell ref="B17:E17"/>
    <mergeCell ref="G17:J17"/>
    <mergeCell ref="M17:N17"/>
    <mergeCell ref="U17:V17"/>
    <mergeCell ref="Y18:Z18"/>
    <mergeCell ref="AB18:AC18"/>
    <mergeCell ref="AD18:AE18"/>
    <mergeCell ref="AF18:AG18"/>
    <mergeCell ref="B21:E21"/>
    <mergeCell ref="G21:J21"/>
    <mergeCell ref="M21:N21"/>
    <mergeCell ref="U21:V21"/>
    <mergeCell ref="W21:X21"/>
    <mergeCell ref="W17:X17"/>
    <mergeCell ref="A1:A2"/>
    <mergeCell ref="B1:K1"/>
    <mergeCell ref="L1:O1"/>
    <mergeCell ref="P1:T1"/>
    <mergeCell ref="A4:AI4"/>
    <mergeCell ref="AB8:AC8"/>
    <mergeCell ref="AD8:AE8"/>
    <mergeCell ref="AF8:AG8"/>
    <mergeCell ref="AD7:AE7"/>
    <mergeCell ref="AF7:AG7"/>
    <mergeCell ref="Y8:Z8"/>
    <mergeCell ref="B8:E8"/>
    <mergeCell ref="G8:J8"/>
    <mergeCell ref="M8:N8"/>
    <mergeCell ref="U8:V8"/>
    <mergeCell ref="U1:AA1"/>
    <mergeCell ref="AI1:AI2"/>
    <mergeCell ref="B6:E6"/>
    <mergeCell ref="G6:J6"/>
    <mergeCell ref="M6:N6"/>
    <mergeCell ref="R6:S6"/>
    <mergeCell ref="U6:V6"/>
    <mergeCell ref="B7:E7"/>
    <mergeCell ref="G7:J7"/>
    <mergeCell ref="AJ1:AJ2"/>
    <mergeCell ref="B2:E2"/>
    <mergeCell ref="G2:J2"/>
    <mergeCell ref="M2:N2"/>
    <mergeCell ref="R2:S2"/>
    <mergeCell ref="U2:V2"/>
    <mergeCell ref="W2:X2"/>
    <mergeCell ref="Y2:Z2"/>
    <mergeCell ref="AB2:AC2"/>
    <mergeCell ref="AB1:AH1"/>
    <mergeCell ref="AD2:AE2"/>
    <mergeCell ref="AF2:AG2"/>
    <mergeCell ref="M7:N7"/>
    <mergeCell ref="R7:S7"/>
    <mergeCell ref="U7:V7"/>
    <mergeCell ref="W8:X8"/>
    <mergeCell ref="Y6:Z6"/>
    <mergeCell ref="AB6:AC6"/>
    <mergeCell ref="AD6:AE6"/>
    <mergeCell ref="AF6:AG6"/>
    <mergeCell ref="W7:X7"/>
    <mergeCell ref="W6:X6"/>
    <mergeCell ref="Y7:Z7"/>
    <mergeCell ref="AB7:AC7"/>
    <mergeCell ref="Y17:Z17"/>
    <mergeCell ref="AB17:AC17"/>
    <mergeCell ref="AD17:AE17"/>
    <mergeCell ref="AF17:AG17"/>
    <mergeCell ref="A9:AI9"/>
    <mergeCell ref="B11:E11"/>
    <mergeCell ref="G11:J11"/>
    <mergeCell ref="M11:N11"/>
    <mergeCell ref="U11:V11"/>
    <mergeCell ref="W11:X11"/>
    <mergeCell ref="Y11:Z11"/>
    <mergeCell ref="AB11:AC11"/>
    <mergeCell ref="AD11:AE11"/>
    <mergeCell ref="AF11:AG11"/>
    <mergeCell ref="A14:AI14"/>
    <mergeCell ref="AF12:AG12"/>
    <mergeCell ref="B13:E13"/>
    <mergeCell ref="G13:J13"/>
    <mergeCell ref="M13:N13"/>
    <mergeCell ref="U13:V13"/>
    <mergeCell ref="W13:X13"/>
    <mergeCell ref="Y13:Z13"/>
    <mergeCell ref="AB13:AC13"/>
    <mergeCell ref="AD13:AE13"/>
    <mergeCell ref="AF13:AG13"/>
    <mergeCell ref="B12:E12"/>
    <mergeCell ref="G12:J12"/>
    <mergeCell ref="M12:N12"/>
    <mergeCell ref="U12:V12"/>
    <mergeCell ref="Y12:Z12"/>
    <mergeCell ref="AB12:AC12"/>
    <mergeCell ref="AD12:AE12"/>
    <mergeCell ref="W12:X12"/>
    <mergeCell ref="X89:AA89"/>
    <mergeCell ref="AB89:AC89"/>
    <mergeCell ref="AD89:AF89"/>
    <mergeCell ref="AG89:AH89"/>
    <mergeCell ref="AI89:AJ89"/>
    <mergeCell ref="AK89:AL89"/>
    <mergeCell ref="AM89:AN89"/>
    <mergeCell ref="AO89:AP89"/>
    <mergeCell ref="AQ89:AR8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</dc:title>
  <dc:creator>Anton Sychev</dc:creator>
  <cp:lastModifiedBy>User</cp:lastModifiedBy>
  <dcterms:created xsi:type="dcterms:W3CDTF">2019-08-06T00:16:54Z</dcterms:created>
  <dcterms:modified xsi:type="dcterms:W3CDTF">2024-06-04T14:02:50Z</dcterms:modified>
</cp:coreProperties>
</file>